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écapitulatif" sheetId="1" r:id="rId4"/>
    <sheet state="visible" name="Interne" sheetId="2" r:id="rId5"/>
    <sheet state="visible" name="Externe" sheetId="3" r:id="rId6"/>
  </sheets>
  <definedNames/>
  <calcPr/>
</workbook>
</file>

<file path=xl/sharedStrings.xml><?xml version="1.0" encoding="utf-8"?>
<sst xmlns="http://schemas.openxmlformats.org/spreadsheetml/2006/main" count="196" uniqueCount="64">
  <si>
    <t>Bugdet rentrée</t>
  </si>
  <si>
    <t>Détails</t>
  </si>
  <si>
    <t>Quantité</t>
  </si>
  <si>
    <t>Prix unitaire</t>
  </si>
  <si>
    <t>Coût Total</t>
  </si>
  <si>
    <t>Coût CVEC</t>
  </si>
  <si>
    <t>Taux CVEC</t>
  </si>
  <si>
    <t>Activités</t>
  </si>
  <si>
    <t>Karting</t>
  </si>
  <si>
    <t>Château de Versaille</t>
  </si>
  <si>
    <t xml:space="preserve">Welcome days / Journée des assos </t>
  </si>
  <si>
    <t>Bonbon 1</t>
  </si>
  <si>
    <t>Bonbon 2</t>
  </si>
  <si>
    <t>Boissons</t>
  </si>
  <si>
    <t>Com'</t>
  </si>
  <si>
    <t>Sweat</t>
  </si>
  <si>
    <t>Affiche</t>
  </si>
  <si>
    <t>Flyers</t>
  </si>
  <si>
    <t>Scotch</t>
  </si>
  <si>
    <t>Kakémono</t>
  </si>
  <si>
    <t>Total</t>
  </si>
  <si>
    <t>Stand</t>
  </si>
  <si>
    <t>Type</t>
  </si>
  <si>
    <t>Lieu du commerce</t>
  </si>
  <si>
    <t>Quantité (kg)</t>
  </si>
  <si>
    <t>lien utile</t>
  </si>
  <si>
    <t>Description</t>
  </si>
  <si>
    <t>Sushki + pain d'épice</t>
  </si>
  <si>
    <t>KBAC</t>
  </si>
  <si>
    <t>Informations tarifaire</t>
  </si>
  <si>
    <t>Information lié au prix</t>
  </si>
  <si>
    <t>none</t>
  </si>
  <si>
    <t>Prix Unitaire (sans remise)</t>
  </si>
  <si>
    <t>Remise</t>
  </si>
  <si>
    <t>Total sans remise</t>
  </si>
  <si>
    <t>Total remise</t>
  </si>
  <si>
    <t>Reste à charge KBAC</t>
  </si>
  <si>
    <t>Reste à charge</t>
  </si>
  <si>
    <t>Prix Unitaire</t>
  </si>
  <si>
    <t>Amazon</t>
  </si>
  <si>
    <t>Activité : Karting</t>
  </si>
  <si>
    <t>Sortie : Château de Versailles</t>
  </si>
  <si>
    <t>Lieu</t>
  </si>
  <si>
    <t>Aerokart</t>
  </si>
  <si>
    <t>Chateau de versailles</t>
  </si>
  <si>
    <t>Adresse</t>
  </si>
  <si>
    <t>199 Route de Pontoise, 95100 Argenteuil</t>
  </si>
  <si>
    <t>Date</t>
  </si>
  <si>
    <t>Mi-octobre</t>
  </si>
  <si>
    <t>Temps de transport (référence châtelet)</t>
  </si>
  <si>
    <t>~1h30</t>
  </si>
  <si>
    <t>~1h10</t>
  </si>
  <si>
    <t>Quantité (session)</t>
  </si>
  <si>
    <t>Quantité (place)</t>
  </si>
  <si>
    <t>Commentaire divers</t>
  </si>
  <si>
    <t>2 sessions/personne (30 Personnes prévus)</t>
  </si>
  <si>
    <t>30 personnes</t>
  </si>
  <si>
    <t>Tarif Karting</t>
  </si>
  <si>
    <t>Tarifs château de Versailles</t>
  </si>
  <si>
    <t>par session</t>
  </si>
  <si>
    <t>6-26ans</t>
  </si>
  <si>
    <t>Prix pour les étudiants</t>
  </si>
  <si>
    <t>Prix Unitaire (1 session)</t>
  </si>
  <si>
    <t>Prix Unitaire (1 Personne)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</si>
</sst>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\ [$€-1]_);\(#,##0.00\)\ [$€-1]_);_(* &quot;-&quot;??_)\ [$€-1]_);_(@"/>
    <numFmt numFmtId="165" formatCode="#,##0.00\ [$€-1]"/>
    <numFmt numFmtId="166" formatCode="#,##0&quot;€&quot;"/>
    <numFmt numFmtId="167" formatCode="d mmmm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sz val="21.0"/>
      <color theme="1"/>
      <name val="Roboto"/>
    </font>
    <font>
      <sz val="15.0"/>
      <color theme="1"/>
      <name val="Arial"/>
      <scheme val="minor"/>
    </font>
    <font/>
    <font>
      <u/>
      <color rgb="FF0000FF"/>
    </font>
    <font>
      <u/>
      <color rgb="FF0000FF"/>
    </font>
  </fonts>
  <fills count="1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4A86E8"/>
        <bgColor rgb="FF4A86E8"/>
      </patternFill>
    </fill>
    <fill>
      <patternFill patternType="solid">
        <fgColor rgb="FFF1C232"/>
        <bgColor rgb="FFF1C232"/>
      </patternFill>
    </fill>
    <fill>
      <patternFill patternType="solid">
        <fgColor rgb="FF8E7CC3"/>
        <bgColor rgb="FF8E7CC3"/>
      </patternFill>
    </fill>
    <fill>
      <patternFill patternType="solid">
        <fgColor rgb="FF000000"/>
        <bgColor rgb="FF000000"/>
      </patternFill>
    </fill>
    <fill>
      <patternFill patternType="solid">
        <fgColor rgb="FF6D9EEB"/>
        <bgColor rgb="FF6D9EEB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9900FF"/>
        <bgColor rgb="FF9900FF"/>
      </patternFill>
    </fill>
    <fill>
      <patternFill patternType="solid">
        <fgColor rgb="FF93C47D"/>
        <bgColor rgb="FF93C47D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2" fontId="3" numFmtId="0" xfId="0" applyAlignment="1" applyFill="1" applyFont="1">
      <alignment horizontal="center" readingOrder="0"/>
    </xf>
    <xf borderId="1" fillId="0" fontId="1" numFmtId="0" xfId="0" applyAlignment="1" applyBorder="1" applyFont="1">
      <alignment horizontal="center" readingOrder="0" shrinkToFit="0" wrapText="0"/>
    </xf>
    <xf borderId="2" fillId="0" fontId="4" numFmtId="0" xfId="0" applyBorder="1" applyFont="1"/>
    <xf borderId="2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3" fontId="1" numFmtId="0" xfId="0" applyAlignment="1" applyFill="1" applyFont="1">
      <alignment horizontal="center" readingOrder="0" shrinkToFit="0" wrapText="0"/>
    </xf>
    <xf borderId="0" fillId="0" fontId="1" numFmtId="9" xfId="0" applyAlignment="1" applyFont="1" applyNumberFormat="1">
      <alignment readingOrder="0"/>
    </xf>
    <xf borderId="0" fillId="0" fontId="1" numFmtId="0" xfId="0" applyAlignment="1" applyFont="1">
      <alignment horizontal="center" readingOrder="0" shrinkToFit="0" wrapText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3" fillId="0" fontId="1" numFmtId="164" xfId="0" applyBorder="1" applyFont="1" applyNumberFormat="1"/>
    <xf borderId="3" fillId="0" fontId="1" numFmtId="165" xfId="0" applyBorder="1" applyFont="1" applyNumberFormat="1"/>
    <xf borderId="0" fillId="4" fontId="1" numFmtId="0" xfId="0" applyAlignment="1" applyFill="1" applyFont="1">
      <alignment horizontal="center" readingOrder="0" shrinkToFit="0" wrapText="0"/>
    </xf>
    <xf borderId="3" fillId="0" fontId="4" numFmtId="0" xfId="0" applyBorder="1" applyFont="1"/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0" fontId="1" numFmtId="0" xfId="0" applyAlignment="1" applyFont="1">
      <alignment horizontal="right" readingOrder="0"/>
    </xf>
    <xf borderId="1" fillId="0" fontId="1" numFmtId="0" xfId="0" applyAlignment="1" applyBorder="1" applyFont="1">
      <alignment horizontal="right" readingOrder="0"/>
    </xf>
    <xf borderId="4" fillId="0" fontId="1" numFmtId="164" xfId="0" applyBorder="1" applyFont="1" applyNumberFormat="1"/>
    <xf borderId="0" fillId="6" fontId="1" numFmtId="0" xfId="0" applyFill="1" applyFont="1"/>
    <xf borderId="0" fillId="7" fontId="1" numFmtId="0" xfId="0" applyAlignment="1" applyFill="1" applyFont="1">
      <alignment horizontal="center" readingOrder="0"/>
    </xf>
    <xf borderId="0" fillId="8" fontId="1" numFmtId="0" xfId="0" applyAlignment="1" applyFill="1" applyFont="1">
      <alignment horizontal="center" readingOrder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right" readingOrder="0" shrinkToFit="0" vertical="center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left" readingOrder="0" shrinkToFit="0" vertical="center" wrapText="1"/>
    </xf>
    <xf borderId="0" fillId="9" fontId="1" numFmtId="0" xfId="0" applyAlignment="1" applyFill="1" applyFont="1">
      <alignment horizontal="center" readingOrder="0"/>
    </xf>
    <xf borderId="0" fillId="0" fontId="1" numFmtId="166" xfId="0" applyAlignment="1" applyFont="1" applyNumberFormat="1">
      <alignment readingOrder="0"/>
    </xf>
    <xf borderId="0" fillId="0" fontId="1" numFmtId="164" xfId="0" applyAlignment="1" applyFont="1" applyNumberFormat="1">
      <alignment readingOrder="0" vertical="bottom"/>
    </xf>
    <xf borderId="0" fillId="10" fontId="1" numFmtId="0" xfId="0" applyAlignment="1" applyFill="1" applyFont="1">
      <alignment horizontal="center" readingOrder="0"/>
    </xf>
    <xf borderId="0" fillId="0" fontId="1" numFmtId="165" xfId="0" applyFont="1" applyNumberFormat="1"/>
    <xf borderId="0" fillId="11" fontId="1" numFmtId="0" xfId="0" applyAlignment="1" applyFill="1" applyFont="1">
      <alignment horizontal="center" readingOrder="0"/>
    </xf>
    <xf borderId="0" fillId="0" fontId="5" numFmtId="0" xfId="0" applyAlignment="1" applyFont="1">
      <alignment horizontal="left" readingOrder="0" vertical="center"/>
    </xf>
    <xf borderId="0" fillId="5" fontId="1" numFmtId="0" xfId="0" applyAlignment="1" applyFont="1">
      <alignment horizontal="center" readingOrder="0" shrinkToFit="0" wrapText="0"/>
    </xf>
    <xf borderId="0" fillId="12" fontId="1" numFmtId="0" xfId="0" applyAlignment="1" applyFill="1" applyFont="1">
      <alignment horizontal="center" readingOrder="0" shrinkToFit="0" wrapText="0"/>
    </xf>
    <xf borderId="0" fillId="0" fontId="1" numFmtId="0" xfId="0" applyAlignment="1" applyFont="1">
      <alignment horizontal="left" readingOrder="0" shrinkToFit="0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167" xfId="0" applyAlignment="1" applyFont="1" applyNumberFormat="1">
      <alignment horizontal="right" readingOrder="0" shrinkToFit="0" vertical="center" wrapText="1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 shrinkToFit="0" wrapText="1"/>
    </xf>
    <xf borderId="0" fillId="0" fontId="6" numFmtId="0" xfId="0" applyAlignment="1" applyFont="1">
      <alignment readingOrder="0" shrinkToFit="0" wrapText="1"/>
    </xf>
    <xf borderId="0" fillId="0" fontId="1" numFmtId="0" xfId="0" applyAlignment="1" applyFont="1">
      <alignment readingOrder="0" vertical="top"/>
    </xf>
    <xf borderId="0" fillId="0" fontId="1" numFmtId="166" xfId="0" applyAlignment="1" applyFont="1" applyNumberFormat="1">
      <alignment readingOrder="0" shrinkToFit="0" wrapText="1"/>
    </xf>
    <xf borderId="0" fillId="0" fontId="1" numFmtId="166" xfId="0" applyAlignment="1" applyFont="1" applyNumberFormat="1">
      <alignment horizontal="center" readingOrder="0" vertical="bottom"/>
    </xf>
    <xf borderId="0" fillId="0" fontId="1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52425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mazon.fr/BIGtec-rouleaux-adh%C3%A9sif-demballage-standard/dp/B09TV4V42D/ref=asc_df_B09TV4V42D/?tag=googshopfr-21&amp;linkCode=df0&amp;hvadid=554574671946&amp;hvpos=&amp;hvnetw=g&amp;hvrand=3903667486200602141&amp;hvpone=&amp;hvptwo=&amp;hvqmt=&amp;hvdev=m&amp;hvdvcmdl=&amp;hvlocint=&amp;hvlocphy=9056571&amp;hvtargid=pla-1651270676345&amp;psc=1&amp;mcid=1ef0c5604a66369d8d9caf5e1964e288" TargetMode="External"/><Relationship Id="rId2" Type="http://schemas.openxmlformats.org/officeDocument/2006/relationships/hyperlink" Target="https://www.easyflyer.fr/plv-expo-stand/l-banner/eco/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aerokart.com/produit/karting/13/session-groupe-achat-de-10-sessions-et-plus" TargetMode="External"/><Relationship Id="rId2" Type="http://schemas.openxmlformats.org/officeDocument/2006/relationships/hyperlink" Target="https://www.chateauversailles.fr/sites/default/files/offre/offre_groupes_en_un_coup_doeil_2024_1.pdf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75"/>
  </cols>
  <sheetData>
    <row r="1">
      <c r="A1" s="1"/>
    </row>
    <row r="19">
      <c r="A19" s="2" t="s">
        <v>0</v>
      </c>
    </row>
    <row r="22">
      <c r="A22" s="3" t="s">
        <v>1</v>
      </c>
    </row>
    <row r="23">
      <c r="A23" s="4"/>
      <c r="B23" s="5"/>
      <c r="C23" s="6" t="s">
        <v>2</v>
      </c>
      <c r="D23" s="6" t="s">
        <v>3</v>
      </c>
      <c r="E23" s="6" t="s">
        <v>4</v>
      </c>
      <c r="F23" s="6" t="s">
        <v>5</v>
      </c>
      <c r="H23" s="6" t="s">
        <v>6</v>
      </c>
      <c r="I23" s="7"/>
    </row>
    <row r="24">
      <c r="A24" s="8" t="s">
        <v>7</v>
      </c>
      <c r="I24" s="9"/>
    </row>
    <row r="25">
      <c r="A25" s="10" t="s">
        <v>8</v>
      </c>
      <c r="C25" s="7">
        <v>60.0</v>
      </c>
      <c r="D25" s="11">
        <f>Externe!C12*(1-Externe!C13)</f>
        <v>22</v>
      </c>
      <c r="E25" s="12">
        <f t="shared" ref="E25:E28" si="1">C25*D25</f>
        <v>1320</v>
      </c>
      <c r="F25" s="13">
        <f t="shared" ref="F25:F26" si="2">E25*H25</f>
        <v>924</v>
      </c>
      <c r="H25" s="9">
        <v>0.7</v>
      </c>
      <c r="I25" s="9"/>
    </row>
    <row r="26">
      <c r="A26" s="10" t="s">
        <v>9</v>
      </c>
      <c r="C26" s="7">
        <v>30.0</v>
      </c>
      <c r="D26" s="11">
        <f>Externe!F12*(1-Externe!F13)</f>
        <v>0</v>
      </c>
      <c r="E26" s="12">
        <f t="shared" si="1"/>
        <v>0</v>
      </c>
      <c r="F26" s="14">
        <f t="shared" si="2"/>
        <v>0</v>
      </c>
      <c r="H26" s="9">
        <v>0.7</v>
      </c>
    </row>
    <row r="27">
      <c r="A27" s="10"/>
      <c r="C27" s="7">
        <v>0.0</v>
      </c>
      <c r="D27" s="11"/>
      <c r="E27" s="12">
        <f t="shared" si="1"/>
        <v>0</v>
      </c>
      <c r="F27" s="13">
        <f t="shared" ref="F27:F28" si="3">E27*$I$24</f>
        <v>0</v>
      </c>
      <c r="H27" s="9">
        <v>0.7</v>
      </c>
    </row>
    <row r="28">
      <c r="A28" s="10"/>
      <c r="C28" s="7">
        <v>0.0</v>
      </c>
      <c r="D28" s="11"/>
      <c r="E28" s="12">
        <f t="shared" si="1"/>
        <v>0</v>
      </c>
      <c r="F28" s="13">
        <f t="shared" si="3"/>
        <v>0</v>
      </c>
      <c r="H28" s="9">
        <v>0.7</v>
      </c>
    </row>
    <row r="29">
      <c r="A29" s="15" t="s">
        <v>10</v>
      </c>
      <c r="F29" s="16"/>
    </row>
    <row r="30">
      <c r="A30" s="17" t="s">
        <v>11</v>
      </c>
      <c r="C30" s="7">
        <v>3.0</v>
      </c>
      <c r="D30" s="12">
        <f>Interne!C9*(1-Interne!C10)</f>
        <v>18</v>
      </c>
      <c r="E30" s="12">
        <f t="shared" ref="E30:E34" si="4">C30*D30</f>
        <v>54</v>
      </c>
      <c r="F30" s="13">
        <f t="shared" ref="F30:F32" si="5">E30*H30</f>
        <v>54</v>
      </c>
      <c r="H30" s="9">
        <v>1.0</v>
      </c>
    </row>
    <row r="31">
      <c r="A31" s="18" t="s">
        <v>12</v>
      </c>
      <c r="C31" s="7">
        <v>1.0</v>
      </c>
      <c r="D31" s="12">
        <f>Interne!F9*(1-Interne!F10)</f>
        <v>60</v>
      </c>
      <c r="E31" s="12">
        <f t="shared" si="4"/>
        <v>60</v>
      </c>
      <c r="F31" s="13">
        <f t="shared" si="5"/>
        <v>60</v>
      </c>
      <c r="H31" s="9">
        <v>1.0</v>
      </c>
    </row>
    <row r="32">
      <c r="A32" s="17" t="s">
        <v>13</v>
      </c>
      <c r="C32" s="7">
        <v>1.0</v>
      </c>
      <c r="D32" s="12">
        <f>Interne!I9</f>
        <v>55</v>
      </c>
      <c r="E32" s="12">
        <f t="shared" si="4"/>
        <v>55</v>
      </c>
      <c r="F32" s="13">
        <f t="shared" si="5"/>
        <v>55</v>
      </c>
      <c r="H32" s="9">
        <v>1.0</v>
      </c>
    </row>
    <row r="33">
      <c r="A33" s="18"/>
      <c r="C33" s="7">
        <v>0.0</v>
      </c>
      <c r="D33" s="12"/>
      <c r="E33" s="12">
        <f t="shared" si="4"/>
        <v>0</v>
      </c>
      <c r="F33" s="13">
        <f t="shared" ref="F33:F34" si="6">E33*$I$24</f>
        <v>0</v>
      </c>
      <c r="H33" s="9">
        <v>1.0</v>
      </c>
    </row>
    <row r="34">
      <c r="C34" s="7">
        <v>0.0</v>
      </c>
      <c r="D34" s="12"/>
      <c r="E34" s="12">
        <f t="shared" si="4"/>
        <v>0</v>
      </c>
      <c r="F34" s="13">
        <f t="shared" si="6"/>
        <v>0</v>
      </c>
      <c r="H34" s="9">
        <v>1.0</v>
      </c>
    </row>
    <row r="35">
      <c r="A35" s="19" t="s">
        <v>14</v>
      </c>
      <c r="F35" s="16"/>
    </row>
    <row r="36">
      <c r="A36" s="18" t="s">
        <v>15</v>
      </c>
      <c r="C36" s="7">
        <v>25.0</v>
      </c>
      <c r="D36" s="11">
        <f>Interne!L9</f>
        <v>35</v>
      </c>
      <c r="E36" s="12">
        <f t="shared" ref="E36:E40" si="7">D36*C36</f>
        <v>875</v>
      </c>
      <c r="F36" s="13">
        <f t="shared" ref="F36:F40" si="8">E36*H36</f>
        <v>875</v>
      </c>
      <c r="H36" s="9">
        <v>1.0</v>
      </c>
    </row>
    <row r="37">
      <c r="A37" s="18" t="s">
        <v>16</v>
      </c>
      <c r="C37" s="20">
        <v>25.0</v>
      </c>
      <c r="D37" s="11">
        <f>Interne!C25</f>
        <v>1.128</v>
      </c>
      <c r="E37" s="12">
        <f t="shared" si="7"/>
        <v>28.2</v>
      </c>
      <c r="F37" s="13">
        <f t="shared" si="8"/>
        <v>28.2</v>
      </c>
      <c r="H37" s="9">
        <v>1.0</v>
      </c>
    </row>
    <row r="38">
      <c r="A38" s="18" t="s">
        <v>17</v>
      </c>
      <c r="C38" s="7">
        <v>500.0</v>
      </c>
      <c r="D38" s="11">
        <f>Interne!F25</f>
        <v>0.0636</v>
      </c>
      <c r="E38" s="12">
        <f t="shared" si="7"/>
        <v>31.8</v>
      </c>
      <c r="F38" s="13">
        <f t="shared" si="8"/>
        <v>31.8</v>
      </c>
      <c r="H38" s="9">
        <v>1.0</v>
      </c>
    </row>
    <row r="39">
      <c r="A39" s="18" t="s">
        <v>18</v>
      </c>
      <c r="C39" s="7">
        <v>1.0</v>
      </c>
      <c r="D39" s="11">
        <f>Interne!I25</f>
        <v>11.93</v>
      </c>
      <c r="E39" s="12">
        <f t="shared" si="7"/>
        <v>11.93</v>
      </c>
      <c r="F39" s="13">
        <f t="shared" si="8"/>
        <v>11.93</v>
      </c>
      <c r="H39" s="9">
        <v>1.0</v>
      </c>
    </row>
    <row r="40">
      <c r="A40" s="18" t="s">
        <v>19</v>
      </c>
      <c r="C40" s="7">
        <v>1.0</v>
      </c>
      <c r="D40" s="11">
        <f>Interne!L25</f>
        <v>60</v>
      </c>
      <c r="E40" s="12">
        <f t="shared" si="7"/>
        <v>60</v>
      </c>
      <c r="F40" s="13">
        <f t="shared" si="8"/>
        <v>60</v>
      </c>
      <c r="H40" s="9">
        <v>1.0</v>
      </c>
    </row>
    <row r="41">
      <c r="A41" s="1"/>
      <c r="F41" s="16"/>
    </row>
    <row r="42">
      <c r="A42" s="21" t="s">
        <v>20</v>
      </c>
      <c r="B42" s="5"/>
      <c r="C42" s="5"/>
      <c r="D42" s="5"/>
      <c r="E42" s="5"/>
      <c r="F42" s="22">
        <f>SUM(F25:F28)+SUM(F30:F34)+SUM(F36:F40)</f>
        <v>2099.93</v>
      </c>
    </row>
  </sheetData>
  <mergeCells count="23">
    <mergeCell ref="A1:F17"/>
    <mergeCell ref="A19:F20"/>
    <mergeCell ref="A22:F22"/>
    <mergeCell ref="A23:B23"/>
    <mergeCell ref="A24:F24"/>
    <mergeCell ref="A25:B25"/>
    <mergeCell ref="A26:B26"/>
    <mergeCell ref="A27:B27"/>
    <mergeCell ref="A28:B28"/>
    <mergeCell ref="A29:F29"/>
    <mergeCell ref="A30:B30"/>
    <mergeCell ref="A31:B31"/>
    <mergeCell ref="A32:B32"/>
    <mergeCell ref="A33:B33"/>
    <mergeCell ref="A41:F41"/>
    <mergeCell ref="A42:E42"/>
    <mergeCell ref="A34:B34"/>
    <mergeCell ref="A35:F35"/>
    <mergeCell ref="A36:B36"/>
    <mergeCell ref="A37:B37"/>
    <mergeCell ref="A38:B38"/>
    <mergeCell ref="A39:B39"/>
    <mergeCell ref="A40:B4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0"/>
    <col customWidth="1" min="5" max="5" width="17.0"/>
    <col customWidth="1" min="11" max="11" width="17.0"/>
  </cols>
  <sheetData>
    <row r="1">
      <c r="A1" s="23"/>
    </row>
    <row r="2">
      <c r="B2" s="24" t="s">
        <v>21</v>
      </c>
      <c r="E2" s="24" t="s">
        <v>21</v>
      </c>
      <c r="H2" s="24" t="s">
        <v>21</v>
      </c>
      <c r="K2" s="25" t="s">
        <v>15</v>
      </c>
    </row>
    <row r="3">
      <c r="B3" s="26" t="s">
        <v>22</v>
      </c>
      <c r="C3" s="27" t="s">
        <v>11</v>
      </c>
      <c r="E3" s="26" t="s">
        <v>22</v>
      </c>
      <c r="F3" s="27" t="s">
        <v>12</v>
      </c>
      <c r="H3" s="26" t="s">
        <v>22</v>
      </c>
      <c r="I3" s="27" t="s">
        <v>13</v>
      </c>
      <c r="K3" s="26" t="s">
        <v>22</v>
      </c>
      <c r="L3" s="27" t="s">
        <v>15</v>
      </c>
    </row>
    <row r="4">
      <c r="B4" s="28" t="s">
        <v>23</v>
      </c>
      <c r="C4" s="29"/>
      <c r="E4" s="28" t="s">
        <v>23</v>
      </c>
      <c r="F4" s="29"/>
      <c r="H4" s="28" t="s">
        <v>23</v>
      </c>
      <c r="I4" s="29"/>
      <c r="K4" s="28" t="s">
        <v>23</v>
      </c>
      <c r="L4" s="29"/>
    </row>
    <row r="5">
      <c r="B5" s="30" t="s">
        <v>24</v>
      </c>
      <c r="C5" s="20">
        <f>'Récapitulatif'!C30</f>
        <v>3</v>
      </c>
      <c r="E5" s="30" t="s">
        <v>2</v>
      </c>
      <c r="F5" s="20">
        <f>'Récapitulatif'!C31</f>
        <v>1</v>
      </c>
      <c r="H5" s="30" t="s">
        <v>2</v>
      </c>
      <c r="I5" s="20">
        <f>'Récapitulatif'!C32</f>
        <v>1</v>
      </c>
      <c r="K5" s="30" t="s">
        <v>2</v>
      </c>
      <c r="L5" s="20">
        <f>'Récapitulatif'!C36</f>
        <v>25</v>
      </c>
    </row>
    <row r="6">
      <c r="B6" s="26" t="s">
        <v>25</v>
      </c>
      <c r="C6" s="31"/>
      <c r="E6" s="26" t="s">
        <v>26</v>
      </c>
      <c r="F6" s="32" t="s">
        <v>27</v>
      </c>
      <c r="H6" s="26" t="s">
        <v>26</v>
      </c>
      <c r="I6" s="32" t="s">
        <v>28</v>
      </c>
      <c r="K6" s="26" t="s">
        <v>25</v>
      </c>
      <c r="L6" s="31"/>
    </row>
    <row r="7">
      <c r="B7" s="33" t="s">
        <v>29</v>
      </c>
      <c r="E7" s="33" t="s">
        <v>29</v>
      </c>
      <c r="H7" s="33" t="s">
        <v>29</v>
      </c>
      <c r="K7" s="33" t="s">
        <v>29</v>
      </c>
    </row>
    <row r="8">
      <c r="B8" s="7" t="s">
        <v>30</v>
      </c>
      <c r="C8" s="34" t="s">
        <v>31</v>
      </c>
      <c r="E8" s="7" t="s">
        <v>30</v>
      </c>
      <c r="F8" s="34" t="s">
        <v>31</v>
      </c>
      <c r="H8" s="7" t="s">
        <v>30</v>
      </c>
      <c r="I8" s="34" t="s">
        <v>31</v>
      </c>
      <c r="K8" s="7" t="s">
        <v>30</v>
      </c>
      <c r="L8" s="34" t="s">
        <v>31</v>
      </c>
    </row>
    <row r="9">
      <c r="B9" s="28" t="s">
        <v>32</v>
      </c>
      <c r="C9" s="35">
        <v>18.0</v>
      </c>
      <c r="E9" s="28" t="s">
        <v>32</v>
      </c>
      <c r="F9" s="35">
        <v>60.0</v>
      </c>
      <c r="H9" s="28" t="s">
        <v>32</v>
      </c>
      <c r="I9" s="35">
        <v>55.0</v>
      </c>
      <c r="K9" s="28" t="s">
        <v>32</v>
      </c>
      <c r="L9" s="35">
        <v>35.0</v>
      </c>
    </row>
    <row r="10">
      <c r="B10" s="7" t="s">
        <v>33</v>
      </c>
      <c r="C10" s="9">
        <v>0.0</v>
      </c>
      <c r="E10" s="7" t="s">
        <v>33</v>
      </c>
      <c r="F10" s="9">
        <v>0.0</v>
      </c>
      <c r="H10" s="7" t="s">
        <v>33</v>
      </c>
      <c r="I10" s="9">
        <v>0.0</v>
      </c>
      <c r="K10" s="7" t="s">
        <v>33</v>
      </c>
      <c r="L10" s="9">
        <v>0.0</v>
      </c>
    </row>
    <row r="11">
      <c r="B11" s="7" t="s">
        <v>34</v>
      </c>
      <c r="C11" s="12">
        <f>C9*C5</f>
        <v>54</v>
      </c>
      <c r="E11" s="7" t="s">
        <v>34</v>
      </c>
      <c r="F11" s="12">
        <f>F9*F5</f>
        <v>60</v>
      </c>
      <c r="H11" s="7" t="s">
        <v>34</v>
      </c>
      <c r="I11" s="12">
        <f>I9*I5</f>
        <v>55</v>
      </c>
      <c r="K11" s="7" t="s">
        <v>34</v>
      </c>
      <c r="L11" s="12">
        <f>L9*L5</f>
        <v>875</v>
      </c>
    </row>
    <row r="12">
      <c r="B12" s="7" t="s">
        <v>35</v>
      </c>
      <c r="C12" s="12">
        <f>(C9*(1-C10))*C5</f>
        <v>54</v>
      </c>
      <c r="E12" s="7" t="s">
        <v>35</v>
      </c>
      <c r="F12" s="12">
        <f>(F9*(1-F10))*F5</f>
        <v>60</v>
      </c>
      <c r="H12" s="7" t="s">
        <v>35</v>
      </c>
      <c r="I12" s="12">
        <f>(I9*(1-I10))*I5</f>
        <v>55</v>
      </c>
      <c r="K12" s="7" t="s">
        <v>35</v>
      </c>
      <c r="L12" s="12">
        <f>(L9*(1-L10))*L5</f>
        <v>875</v>
      </c>
    </row>
    <row r="14">
      <c r="B14" s="36" t="s">
        <v>36</v>
      </c>
      <c r="E14" s="36" t="s">
        <v>36</v>
      </c>
      <c r="H14" s="36" t="s">
        <v>36</v>
      </c>
      <c r="K14" s="36" t="s">
        <v>36</v>
      </c>
    </row>
    <row r="15">
      <c r="B15" s="7" t="s">
        <v>37</v>
      </c>
      <c r="C15" s="37">
        <f>'Récapitulatif'!E30-'Récapitulatif'!F30</f>
        <v>0</v>
      </c>
      <c r="E15" s="7" t="s">
        <v>37</v>
      </c>
      <c r="F15" s="37">
        <f>'Récapitulatif'!E31-'Récapitulatif'!F31</f>
        <v>0</v>
      </c>
      <c r="H15" s="7" t="s">
        <v>37</v>
      </c>
      <c r="I15" s="37">
        <f>'Récapitulatif'!E32-'Récapitulatif'!F32</f>
        <v>0</v>
      </c>
      <c r="K15" s="7" t="s">
        <v>37</v>
      </c>
      <c r="L15" s="37">
        <f>'Récapitulatif'!E36-'Récapitulatif'!F36</f>
        <v>0</v>
      </c>
    </row>
    <row r="16">
      <c r="B16" s="7" t="s">
        <v>38</v>
      </c>
      <c r="C16" s="12">
        <f>C15/C5</f>
        <v>0</v>
      </c>
      <c r="E16" s="7" t="s">
        <v>38</v>
      </c>
      <c r="F16" s="12">
        <f>F15/F5</f>
        <v>0</v>
      </c>
      <c r="H16" s="7" t="s">
        <v>38</v>
      </c>
      <c r="I16" s="12">
        <f>I15/I5</f>
        <v>0</v>
      </c>
      <c r="K16" s="7" t="s">
        <v>38</v>
      </c>
      <c r="L16" s="12">
        <f>L15/L5</f>
        <v>0</v>
      </c>
    </row>
    <row r="17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>
      <c r="B18" s="38" t="s">
        <v>14</v>
      </c>
      <c r="E18" s="38" t="s">
        <v>14</v>
      </c>
      <c r="H18" s="38" t="s">
        <v>14</v>
      </c>
      <c r="K18" s="38" t="s">
        <v>14</v>
      </c>
    </row>
    <row r="19">
      <c r="B19" s="26" t="s">
        <v>22</v>
      </c>
      <c r="C19" s="27" t="s">
        <v>16</v>
      </c>
      <c r="E19" s="26" t="s">
        <v>22</v>
      </c>
      <c r="F19" s="27" t="s">
        <v>17</v>
      </c>
      <c r="H19" s="26" t="s">
        <v>22</v>
      </c>
      <c r="I19" s="27" t="s">
        <v>18</v>
      </c>
      <c r="K19" s="26" t="s">
        <v>22</v>
      </c>
      <c r="L19" s="27" t="s">
        <v>19</v>
      </c>
    </row>
    <row r="20">
      <c r="B20" s="28" t="s">
        <v>23</v>
      </c>
      <c r="C20" s="29"/>
      <c r="E20" s="28" t="s">
        <v>23</v>
      </c>
      <c r="F20" s="29"/>
      <c r="H20" s="28" t="s">
        <v>23</v>
      </c>
      <c r="I20" s="29"/>
      <c r="K20" s="28" t="s">
        <v>23</v>
      </c>
      <c r="L20" s="29"/>
    </row>
    <row r="21">
      <c r="B21" s="30" t="s">
        <v>2</v>
      </c>
      <c r="C21" s="20">
        <f>'Récapitulatif'!C37</f>
        <v>25</v>
      </c>
      <c r="E21" s="30" t="s">
        <v>2</v>
      </c>
      <c r="F21" s="20">
        <f>'Récapitulatif'!C38</f>
        <v>500</v>
      </c>
      <c r="H21" s="30" t="s">
        <v>2</v>
      </c>
      <c r="I21" s="20">
        <f>'Récapitulatif'!C39</f>
        <v>1</v>
      </c>
      <c r="K21" s="30" t="s">
        <v>2</v>
      </c>
      <c r="L21" s="20">
        <f>'Récapitulatif'!C40</f>
        <v>1</v>
      </c>
    </row>
    <row r="22">
      <c r="B22" s="26" t="s">
        <v>25</v>
      </c>
      <c r="C22" s="31"/>
      <c r="E22" s="26" t="s">
        <v>25</v>
      </c>
      <c r="F22" s="31"/>
      <c r="H22" s="26" t="s">
        <v>25</v>
      </c>
      <c r="I22" s="39" t="s">
        <v>39</v>
      </c>
      <c r="K22" s="26" t="s">
        <v>25</v>
      </c>
      <c r="L22" s="39" t="s">
        <v>19</v>
      </c>
    </row>
    <row r="23">
      <c r="B23" s="33" t="s">
        <v>29</v>
      </c>
      <c r="E23" s="33" t="s">
        <v>29</v>
      </c>
      <c r="H23" s="33" t="s">
        <v>29</v>
      </c>
      <c r="K23" s="33" t="s">
        <v>29</v>
      </c>
    </row>
    <row r="24">
      <c r="B24" s="7" t="s">
        <v>30</v>
      </c>
      <c r="C24" s="34" t="s">
        <v>31</v>
      </c>
      <c r="E24" s="7" t="s">
        <v>30</v>
      </c>
      <c r="F24" s="34" t="s">
        <v>31</v>
      </c>
      <c r="H24" s="7" t="s">
        <v>30</v>
      </c>
      <c r="I24" s="34" t="s">
        <v>31</v>
      </c>
      <c r="K24" s="7" t="s">
        <v>30</v>
      </c>
      <c r="L24" s="34" t="s">
        <v>31</v>
      </c>
    </row>
    <row r="25">
      <c r="B25" s="28" t="s">
        <v>32</v>
      </c>
      <c r="C25" s="35">
        <v>1.128</v>
      </c>
      <c r="E25" s="28" t="s">
        <v>32</v>
      </c>
      <c r="F25" s="35">
        <v>0.0636</v>
      </c>
      <c r="H25" s="28" t="s">
        <v>32</v>
      </c>
      <c r="I25" s="35">
        <v>11.93</v>
      </c>
      <c r="K25" s="28" t="s">
        <v>32</v>
      </c>
      <c r="L25" s="35">
        <v>60.0</v>
      </c>
    </row>
    <row r="26">
      <c r="B26" s="7" t="s">
        <v>33</v>
      </c>
      <c r="C26" s="9">
        <v>0.0</v>
      </c>
      <c r="E26" s="7" t="s">
        <v>33</v>
      </c>
      <c r="F26" s="9">
        <v>0.0</v>
      </c>
      <c r="H26" s="7" t="s">
        <v>33</v>
      </c>
      <c r="I26" s="9">
        <v>0.0</v>
      </c>
      <c r="K26" s="7" t="s">
        <v>33</v>
      </c>
      <c r="L26" s="9">
        <v>0.0</v>
      </c>
    </row>
    <row r="27">
      <c r="B27" s="7" t="s">
        <v>34</v>
      </c>
      <c r="C27" s="12">
        <f>C25*C21</f>
        <v>28.2</v>
      </c>
      <c r="E27" s="7" t="s">
        <v>34</v>
      </c>
      <c r="F27" s="12">
        <f>F25*F21</f>
        <v>31.8</v>
      </c>
      <c r="H27" s="7" t="s">
        <v>34</v>
      </c>
      <c r="I27" s="12">
        <f>I25*I21</f>
        <v>11.93</v>
      </c>
      <c r="K27" s="7" t="s">
        <v>34</v>
      </c>
      <c r="L27" s="12">
        <f>L25*L21</f>
        <v>60</v>
      </c>
    </row>
    <row r="28">
      <c r="B28" s="7" t="s">
        <v>35</v>
      </c>
      <c r="C28" s="12">
        <f>(C25*(1-C26))*C21</f>
        <v>28.2</v>
      </c>
      <c r="E28" s="7" t="s">
        <v>35</v>
      </c>
      <c r="F28" s="12">
        <f>(F25*(1-F26))*F21</f>
        <v>31.8</v>
      </c>
      <c r="H28" s="7" t="s">
        <v>35</v>
      </c>
      <c r="I28" s="12">
        <f>(I25*(1-I26))*I21</f>
        <v>11.93</v>
      </c>
      <c r="K28" s="7" t="s">
        <v>35</v>
      </c>
      <c r="L28" s="12">
        <f>(L25*(1-L26))*L21</f>
        <v>60</v>
      </c>
    </row>
    <row r="30">
      <c r="B30" s="36" t="s">
        <v>36</v>
      </c>
      <c r="E30" s="36" t="s">
        <v>36</v>
      </c>
      <c r="H30" s="36" t="s">
        <v>36</v>
      </c>
      <c r="K30" s="36" t="s">
        <v>36</v>
      </c>
    </row>
    <row r="31">
      <c r="B31" s="7" t="s">
        <v>37</v>
      </c>
      <c r="C31" s="37">
        <f>'Récapitulatif'!E48-'Récapitulatif'!F48</f>
        <v>0</v>
      </c>
      <c r="E31" s="7" t="s">
        <v>37</v>
      </c>
      <c r="F31" s="37">
        <f>'Récapitulatif'!H48-'Récapitulatif'!I48</f>
        <v>0</v>
      </c>
      <c r="H31" s="7" t="s">
        <v>37</v>
      </c>
      <c r="I31" s="37">
        <f>'Récapitulatif'!K48-'Récapitulatif'!L48</f>
        <v>0</v>
      </c>
      <c r="K31" s="7" t="s">
        <v>37</v>
      </c>
      <c r="L31" s="37">
        <f>'Récapitulatif'!N48-'Récapitulatif'!O48</f>
        <v>0</v>
      </c>
    </row>
    <row r="32">
      <c r="B32" s="7" t="s">
        <v>38</v>
      </c>
      <c r="C32" s="12">
        <f>C31/C21</f>
        <v>0</v>
      </c>
      <c r="E32" s="7" t="s">
        <v>38</v>
      </c>
      <c r="F32" s="12">
        <f>F31/F21</f>
        <v>0</v>
      </c>
      <c r="H32" s="7" t="s">
        <v>38</v>
      </c>
      <c r="I32" s="12">
        <f>I31/I21</f>
        <v>0</v>
      </c>
      <c r="K32" s="7" t="s">
        <v>38</v>
      </c>
      <c r="L32" s="12">
        <f>L31/L21</f>
        <v>0</v>
      </c>
    </row>
    <row r="3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</sheetData>
  <mergeCells count="33">
    <mergeCell ref="G3:G16"/>
    <mergeCell ref="J3:J16"/>
    <mergeCell ref="H7:I7"/>
    <mergeCell ref="H14:I14"/>
    <mergeCell ref="G19:G32"/>
    <mergeCell ref="J19:J32"/>
    <mergeCell ref="H23:I23"/>
    <mergeCell ref="H30:I30"/>
    <mergeCell ref="B7:C7"/>
    <mergeCell ref="E7:F7"/>
    <mergeCell ref="B2:C2"/>
    <mergeCell ref="B14:C14"/>
    <mergeCell ref="B18:C18"/>
    <mergeCell ref="A19:A32"/>
    <mergeCell ref="D19:D32"/>
    <mergeCell ref="B23:C23"/>
    <mergeCell ref="B30:C30"/>
    <mergeCell ref="A1:Z1"/>
    <mergeCell ref="E2:F2"/>
    <mergeCell ref="H2:I2"/>
    <mergeCell ref="K2:L2"/>
    <mergeCell ref="A3:A16"/>
    <mergeCell ref="D3:D16"/>
    <mergeCell ref="K7:L7"/>
    <mergeCell ref="E30:F30"/>
    <mergeCell ref="K30:L30"/>
    <mergeCell ref="E14:F14"/>
    <mergeCell ref="K14:L14"/>
    <mergeCell ref="E18:F18"/>
    <mergeCell ref="H18:I18"/>
    <mergeCell ref="K18:L18"/>
    <mergeCell ref="E23:F23"/>
    <mergeCell ref="K23:L23"/>
  </mergeCells>
  <hyperlinks>
    <hyperlink r:id="rId1" ref="I22"/>
    <hyperlink r:id="rId2" ref="L22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0"/>
    <col customWidth="1" min="2" max="2" width="19.75"/>
    <col customWidth="1" min="3" max="3" width="17.38"/>
    <col customWidth="1" min="4" max="4" width="15.0"/>
    <col customWidth="1" min="5" max="5" width="18.0"/>
  </cols>
  <sheetData>
    <row r="1">
      <c r="A1" s="18"/>
    </row>
    <row r="2">
      <c r="B2" s="40" t="s">
        <v>40</v>
      </c>
      <c r="E2" s="41" t="s">
        <v>41</v>
      </c>
      <c r="G2" s="10"/>
    </row>
    <row r="3">
      <c r="B3" s="26" t="s">
        <v>42</v>
      </c>
      <c r="C3" s="27" t="s">
        <v>43</v>
      </c>
      <c r="E3" s="26" t="s">
        <v>42</v>
      </c>
      <c r="F3" s="42" t="s">
        <v>44</v>
      </c>
    </row>
    <row r="4">
      <c r="B4" s="26" t="s">
        <v>45</v>
      </c>
      <c r="C4" s="28" t="s">
        <v>46</v>
      </c>
      <c r="E4" s="26" t="s">
        <v>45</v>
      </c>
      <c r="F4" s="43"/>
    </row>
    <row r="5">
      <c r="B5" s="26" t="s">
        <v>47</v>
      </c>
      <c r="C5" s="29" t="s">
        <v>48</v>
      </c>
      <c r="E5" s="26" t="s">
        <v>47</v>
      </c>
      <c r="F5" s="44">
        <v>45563.0</v>
      </c>
    </row>
    <row r="6">
      <c r="B6" s="28" t="s">
        <v>49</v>
      </c>
      <c r="C6" s="45" t="s">
        <v>50</v>
      </c>
      <c r="E6" s="28" t="s">
        <v>49</v>
      </c>
      <c r="F6" s="20" t="s">
        <v>51</v>
      </c>
    </row>
    <row r="7">
      <c r="B7" s="30" t="s">
        <v>52</v>
      </c>
      <c r="C7" s="20">
        <f>'Récapitulatif'!C25</f>
        <v>60</v>
      </c>
      <c r="E7" s="30" t="s">
        <v>53</v>
      </c>
      <c r="F7" s="20">
        <f>'Récapitulatif'!C26</f>
        <v>30</v>
      </c>
    </row>
    <row r="8">
      <c r="B8" s="30" t="s">
        <v>54</v>
      </c>
      <c r="C8" s="46" t="s">
        <v>55</v>
      </c>
      <c r="E8" s="30" t="s">
        <v>54</v>
      </c>
      <c r="F8" s="20" t="s">
        <v>56</v>
      </c>
    </row>
    <row r="9">
      <c r="B9" s="26" t="s">
        <v>25</v>
      </c>
      <c r="C9" s="39" t="s">
        <v>57</v>
      </c>
      <c r="E9" s="26" t="s">
        <v>25</v>
      </c>
      <c r="F9" s="47" t="s">
        <v>58</v>
      </c>
    </row>
    <row r="10">
      <c r="B10" s="33" t="s">
        <v>29</v>
      </c>
      <c r="E10" s="33" t="s">
        <v>29</v>
      </c>
    </row>
    <row r="11">
      <c r="B11" s="48" t="s">
        <v>30</v>
      </c>
      <c r="C11" s="49" t="s">
        <v>59</v>
      </c>
      <c r="E11" s="48" t="s">
        <v>30</v>
      </c>
      <c r="F11" s="50" t="s">
        <v>60</v>
      </c>
    </row>
    <row r="12">
      <c r="B12" s="28" t="s">
        <v>32</v>
      </c>
      <c r="C12" s="35">
        <v>22.0</v>
      </c>
      <c r="E12" s="28" t="s">
        <v>32</v>
      </c>
      <c r="F12" s="35">
        <v>0.0</v>
      </c>
    </row>
    <row r="13">
      <c r="B13" s="7" t="s">
        <v>33</v>
      </c>
      <c r="C13" s="9">
        <v>0.0</v>
      </c>
      <c r="E13" s="7" t="s">
        <v>33</v>
      </c>
      <c r="F13" s="9">
        <v>0.05</v>
      </c>
    </row>
    <row r="15">
      <c r="B15" s="36" t="s">
        <v>61</v>
      </c>
      <c r="E15" s="36" t="s">
        <v>61</v>
      </c>
    </row>
    <row r="16">
      <c r="B16" s="7" t="s">
        <v>37</v>
      </c>
      <c r="C16" s="12">
        <f>'Récapitulatif'!E25-'Récapitulatif'!F25</f>
        <v>396</v>
      </c>
      <c r="E16" s="7" t="s">
        <v>37</v>
      </c>
      <c r="F16" s="12">
        <f>'Récapitulatif'!E26-'Récapitulatif'!F26</f>
        <v>0</v>
      </c>
    </row>
    <row r="17">
      <c r="B17" s="7" t="s">
        <v>62</v>
      </c>
      <c r="C17" s="12">
        <f>C16/C7</f>
        <v>6.6</v>
      </c>
      <c r="E17" s="7" t="s">
        <v>38</v>
      </c>
      <c r="F17" s="12">
        <f>F16/F7</f>
        <v>0</v>
      </c>
    </row>
    <row r="18">
      <c r="B18" s="7" t="s">
        <v>63</v>
      </c>
      <c r="C18" s="37">
        <f>2*C17</f>
        <v>13.2</v>
      </c>
    </row>
    <row r="19">
      <c r="E19" s="26"/>
      <c r="F19" s="51"/>
    </row>
  </sheetData>
  <mergeCells count="10">
    <mergeCell ref="B10:C10"/>
    <mergeCell ref="B15:C15"/>
    <mergeCell ref="A1:AA1"/>
    <mergeCell ref="A2:A17"/>
    <mergeCell ref="B2:C2"/>
    <mergeCell ref="D2:D17"/>
    <mergeCell ref="E2:F2"/>
    <mergeCell ref="G2:G17"/>
    <mergeCell ref="E10:F10"/>
    <mergeCell ref="E15:F15"/>
  </mergeCells>
  <hyperlinks>
    <hyperlink r:id="rId1" ref="C9"/>
    <hyperlink r:id="rId2" ref="F9"/>
  </hyperlinks>
  <drawing r:id="rId3"/>
</worksheet>
</file>