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Adata1\User2\jthomas4\Data\PERSONAL\IDEM\"/>
    </mc:Choice>
  </mc:AlternateContent>
  <xr:revisionPtr revIDLastSave="0" documentId="13_ncr:1_{DDCA3C12-6364-40FD-A14E-407982B67B65}" xr6:coauthVersionLast="47" xr6:coauthVersionMax="47" xr10:uidLastSave="{00000000-0000-0000-0000-000000000000}"/>
  <bookViews>
    <workbookView xWindow="-8244" yWindow="-16128" windowWidth="30960" windowHeight="12204" xr2:uid="{00000000-000D-0000-FFFF-FFFF00000000}"/>
  </bookViews>
  <sheets>
    <sheet name="Budget FSDI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iezkW7uPbwzBFFAjbYmxw8gnsjE4KPNc3jzmHPnHVU="/>
    </ext>
  </extLst>
</workbook>
</file>

<file path=xl/calcChain.xml><?xml version="1.0" encoding="utf-8"?>
<calcChain xmlns="http://schemas.openxmlformats.org/spreadsheetml/2006/main">
  <c r="H23" i="1" l="1"/>
  <c r="F44" i="1"/>
  <c r="F46" i="1" s="1"/>
  <c r="D41" i="1"/>
  <c r="D5" i="1" s="1"/>
  <c r="D40" i="1"/>
  <c r="D33" i="1"/>
  <c r="D29" i="1"/>
  <c r="D27" i="1"/>
  <c r="D22" i="1"/>
  <c r="H19" i="1"/>
  <c r="D16" i="1"/>
  <c r="D15" i="1"/>
  <c r="H28" i="1" l="1"/>
  <c r="H31" i="1"/>
  <c r="H25" i="1"/>
  <c r="H40" i="1" l="1"/>
  <c r="H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sz val="10"/>
            <color rgb="FF000000"/>
            <rFont val="Arial"/>
            <scheme val="minor"/>
          </rPr>
          <t>Location chez SOS Cinéma, Cinexum (association de la Sorbonne), local audiovisuel de Sciences Po
======</t>
        </r>
      </text>
    </comment>
    <comment ref="A12" authorId="0" shapeId="0" xr:uid="{00000000-0006-0000-0000-000002000000}">
      <text>
        <r>
          <rPr>
            <sz val="10"/>
            <color rgb="FF000000"/>
            <rFont val="Arial"/>
            <scheme val="minor"/>
          </rPr>
          <t>Voir la liste dans le dépouillement
======</t>
        </r>
      </text>
    </comment>
    <comment ref="A13" authorId="0" shapeId="0" xr:uid="{00000000-0006-0000-0000-000003000000}">
      <text>
        <r>
          <rPr>
            <sz val="10"/>
            <color rgb="FF000000"/>
            <rFont val="Arial"/>
            <scheme val="minor"/>
          </rPr>
          <t>Basé sur défraiement coiffeuse et makeup artist 60 EUR/jour pour 6 jours de tournage
======</t>
        </r>
      </text>
    </comment>
    <comment ref="A14" authorId="0" shapeId="0" xr:uid="{00000000-0006-0000-0000-000004000000}">
      <text>
        <r>
          <rPr>
            <sz val="10"/>
            <color rgb="FF000000"/>
            <rFont val="Arial"/>
            <scheme val="minor"/>
          </rPr>
          <t>Aller-retour Paris - Montélimar en train pour 15 personnes (car 2 personnes sont déjà sur place)
Location de voiture sur 5j + Essence
======</t>
        </r>
      </text>
    </comment>
    <comment ref="A18" authorId="0" shapeId="0" xr:uid="{00000000-0006-0000-0000-000005000000}">
      <text>
        <r>
          <rPr>
            <sz val="10"/>
            <color rgb="FF000000"/>
            <rFont val="Arial"/>
            <scheme val="minor"/>
          </rPr>
          <t>Hébergement 5 nuits pour loger l'équipe supplémentaire
======</t>
        </r>
      </text>
    </comment>
    <comment ref="E22" authorId="0" shapeId="0" xr:uid="{00000000-0006-0000-0000-000006000000}">
      <text>
        <r>
          <rPr>
            <sz val="10"/>
            <color rgb="FF000000"/>
            <rFont val="Arial"/>
            <scheme val="minor"/>
          </rPr>
          <t>Nous avons créé une page Helloasso (https://www.helloasso.com/associations/idem-productions/collectes/un-coup-de-pouce-pour-un-beau-projet-soutenez-pastis) et comptons obtenir des fonds via Proarti également.</t>
        </r>
      </text>
    </comment>
    <comment ref="E23" authorId="0" shapeId="0" xr:uid="{00000000-0006-0000-0000-000007000000}">
      <text>
        <r>
          <rPr>
            <sz val="10"/>
            <color rgb="FF000000"/>
            <rFont val="Arial"/>
            <scheme val="minor"/>
          </rPr>
          <t xml:space="preserve">Nous contactons à ce sujet Théo RUEL  (theo.ruel@sciencespo.fr ) de la DSD de Sciences Po afin de lancer notre demande de mécénat. </t>
        </r>
      </text>
    </comment>
    <comment ref="A25" authorId="0" shapeId="0" xr:uid="{00000000-0006-0000-0000-000008000000}">
      <text>
        <r>
          <rPr>
            <sz val="10"/>
            <color rgb="FF000000"/>
            <rFont val="Arial"/>
            <scheme val="minor"/>
          </rPr>
          <t>Nous souhaitons imprimer des affiches de haute qualité pour la promotion de notre court-métrage et pour remercier nos donateurs.
======</t>
        </r>
      </text>
    </comment>
    <comment ref="A26" authorId="0" shapeId="0" xr:uid="{00000000-0006-0000-0000-000009000000}">
      <text>
        <r>
          <rPr>
            <sz val="10"/>
            <color rgb="FF000000"/>
            <rFont val="Arial"/>
            <scheme val="minor"/>
          </rPr>
          <t>350 EUR/h et 200 EUR/h pour l'espace cocktail que nous réservons pour 2h. En tout, 1h de projection et 2h pour le cocktail. 
======</t>
        </r>
      </text>
    </comment>
    <comment ref="E28" authorId="0" shapeId="0" xr:uid="{00000000-0006-0000-0000-00000A000000}">
      <text>
        <r>
          <rPr>
            <sz val="10"/>
            <color rgb="FF000000"/>
            <rFont val="Arial"/>
            <scheme val="minor"/>
          </rPr>
          <t>Demande du pourcentage maximum de 12% du budget correspondant à une partie du matériel.
======</t>
        </r>
      </text>
    </comment>
    <comment ref="A29" authorId="0" shapeId="0" xr:uid="{00000000-0006-0000-0000-00000B000000}">
      <text>
        <r>
          <rPr>
            <sz val="10"/>
            <color rgb="FF000000"/>
            <rFont val="Arial"/>
            <scheme val="minor"/>
          </rPr>
          <t>10 EUR/ personne/ jour
======</t>
        </r>
      </text>
    </comment>
    <comment ref="E31" authorId="0" shapeId="0" xr:uid="{00000000-0006-0000-0000-00000C000000}">
      <text>
        <r>
          <rPr>
            <sz val="10"/>
            <color rgb="FF000000"/>
            <rFont val="Arial"/>
            <scheme val="minor"/>
          </rPr>
          <t>Demande du pourcentage maximum de 30% du budget, correspondant à une grande partie du budget de logistique (une partie du matériel, le reste de la logistique sauf les transports et la communication).
======</t>
        </r>
      </text>
    </comment>
  </commentList>
</comments>
</file>

<file path=xl/sharedStrings.xml><?xml version="1.0" encoding="utf-8"?>
<sst xmlns="http://schemas.openxmlformats.org/spreadsheetml/2006/main" count="47" uniqueCount="40">
  <si>
    <t>Date de candidature :</t>
  </si>
  <si>
    <t xml:space="preserve">Titre du projet  : </t>
  </si>
  <si>
    <t>PASTIS</t>
  </si>
  <si>
    <t>Association portant le projet :</t>
  </si>
  <si>
    <t>IDEM Productions</t>
  </si>
  <si>
    <t>Budget prévisionnel total du projet :</t>
  </si>
  <si>
    <t>BUDGET PREVISIONNEL DÉTAILLÉ</t>
  </si>
  <si>
    <t>CHARGES / DEPENSES</t>
  </si>
  <si>
    <t>PRODUITS / RECETTES</t>
  </si>
  <si>
    <t xml:space="preserve">HORS VALORISATION </t>
  </si>
  <si>
    <t>1) LOGISTIQUE</t>
  </si>
  <si>
    <t>Apports en fonds propres</t>
  </si>
  <si>
    <t>Matériel de tournage</t>
  </si>
  <si>
    <t>Accessoires</t>
  </si>
  <si>
    <t>Maquillage et Coiffure</t>
  </si>
  <si>
    <t>Transports</t>
  </si>
  <si>
    <t>Post-production</t>
  </si>
  <si>
    <t>Sous-total</t>
  </si>
  <si>
    <t>2) HEBERGEMENT</t>
  </si>
  <si>
    <t>Hébergement</t>
  </si>
  <si>
    <t>Mécénat et partenariats privés</t>
  </si>
  <si>
    <t>Crowdfunding -projeté</t>
  </si>
  <si>
    <t>3) COMMUNICATION</t>
  </si>
  <si>
    <t>Mécénat - projeté</t>
  </si>
  <si>
    <t>Inscription festivals</t>
  </si>
  <si>
    <t>Affiches</t>
  </si>
  <si>
    <t>Organisation de l'avant-première (AVP)</t>
  </si>
  <si>
    <t xml:space="preserve">Subventions </t>
  </si>
  <si>
    <t>CROUS - projeté</t>
  </si>
  <si>
    <t>4) RESTAURATION</t>
  </si>
  <si>
    <t>FSDIE - projeté</t>
  </si>
  <si>
    <t>Régie (approvisionnements)</t>
  </si>
  <si>
    <t>Bourse Kit Asso 1 de la MIE - projeté</t>
  </si>
  <si>
    <t>Traiteur AVP</t>
  </si>
  <si>
    <t>CVE -projeté</t>
  </si>
  <si>
    <t>5) PREVENTION</t>
  </si>
  <si>
    <t>TOTAL CHARGES</t>
  </si>
  <si>
    <t>TOTAL FINANCEMENT</t>
  </si>
  <si>
    <t xml:space="preserve">MONTANT DE L'AIDE DEMANDÉE AU CROUS : </t>
  </si>
  <si>
    <t>Pourcentage de la subvention par rapport au budget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</si>
</sst>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€&quot;"/>
    <numFmt numFmtId="165" formatCode="_-* #,##0_ _F_-;\-* #,##0_ _F_-;_-* &quot;-&quot;_ _F_-;_-@"/>
    <numFmt numFmtId="166" formatCode="_-* #,##0.00_ _F_-;\-* #,##0.00_ _F_-;_-* &quot;-&quot;??_ _F_-;_-@"/>
    <numFmt numFmtId="167" formatCode="#,##0.00\ [$€-1]"/>
    <numFmt numFmtId="168" formatCode="#,##0.00\ &quot;€&quot;"/>
    <numFmt numFmtId="169" formatCode="0.0%"/>
  </numFmts>
  <fonts count="22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sz val="10"/>
      <name val="Arial"/>
    </font>
    <font>
      <sz val="10"/>
      <color theme="1"/>
      <name val="Arial"/>
    </font>
    <font>
      <b/>
      <sz val="11"/>
      <color theme="1"/>
      <name val="Calibri"/>
    </font>
    <font>
      <b/>
      <i/>
      <sz val="10"/>
      <color rgb="FF000000"/>
      <name val="Arial"/>
    </font>
    <font>
      <b/>
      <sz val="9"/>
      <color rgb="FF000000"/>
      <name val="Arial"/>
    </font>
    <font>
      <b/>
      <sz val="14"/>
      <color rgb="FF000000"/>
      <name val="Arial"/>
    </font>
    <font>
      <b/>
      <sz val="11"/>
      <color theme="0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2"/>
      <color theme="0"/>
      <name val="Arial"/>
    </font>
    <font>
      <b/>
      <sz val="12"/>
      <color rgb="FF000000"/>
      <name val="Arial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DD0806"/>
      <name val="Arial"/>
    </font>
  </fonts>
  <fills count="8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  <fill>
      <patternFill patternType="solid">
        <fgColor rgb="FFF20884"/>
        <bgColor rgb="FFF20884"/>
      </patternFill>
    </fill>
    <fill>
      <patternFill patternType="solid">
        <fgColor rgb="FFDAEEF3"/>
        <bgColor rgb="FFDAEEF3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3" borderId="4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 readingOrder="1"/>
    </xf>
    <xf numFmtId="0" fontId="9" fillId="3" borderId="4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167" fontId="3" fillId="3" borderId="23" xfId="0" applyNumberFormat="1" applyFont="1" applyFill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167" fontId="3" fillId="3" borderId="29" xfId="0" applyNumberFormat="1" applyFont="1" applyFill="1" applyBorder="1" applyAlignment="1">
      <alignment horizontal="left" vertical="center"/>
    </xf>
    <xf numFmtId="164" fontId="3" fillId="0" borderId="31" xfId="0" applyNumberFormat="1" applyFont="1" applyBorder="1" applyAlignment="1">
      <alignment vertical="center"/>
    </xf>
    <xf numFmtId="167" fontId="3" fillId="3" borderId="32" xfId="0" applyNumberFormat="1" applyFont="1" applyFill="1" applyBorder="1" applyAlignment="1">
      <alignment horizontal="left" vertical="center"/>
    </xf>
    <xf numFmtId="167" fontId="3" fillId="3" borderId="35" xfId="0" applyNumberFormat="1" applyFont="1" applyFill="1" applyBorder="1" applyAlignment="1">
      <alignment horizontal="left" vertical="center"/>
    </xf>
    <xf numFmtId="164" fontId="13" fillId="0" borderId="39" xfId="0" applyNumberFormat="1" applyFont="1" applyBorder="1" applyAlignment="1">
      <alignment vertical="center"/>
    </xf>
    <xf numFmtId="0" fontId="3" fillId="3" borderId="4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164" fontId="11" fillId="0" borderId="31" xfId="0" applyNumberFormat="1" applyFont="1" applyBorder="1" applyAlignment="1">
      <alignment vertical="center"/>
    </xf>
    <xf numFmtId="167" fontId="3" fillId="3" borderId="42" xfId="0" applyNumberFormat="1" applyFont="1" applyFill="1" applyBorder="1" applyAlignment="1">
      <alignment horizontal="left" vertical="center"/>
    </xf>
    <xf numFmtId="164" fontId="3" fillId="0" borderId="43" xfId="0" applyNumberFormat="1" applyFont="1" applyBorder="1" applyAlignment="1">
      <alignment horizontal="left" vertical="center"/>
    </xf>
    <xf numFmtId="164" fontId="13" fillId="0" borderId="45" xfId="0" applyNumberFormat="1" applyFont="1" applyBorder="1" applyAlignment="1">
      <alignment vertical="center"/>
    </xf>
    <xf numFmtId="164" fontId="3" fillId="0" borderId="43" xfId="0" applyNumberFormat="1" applyFont="1" applyBorder="1" applyAlignment="1">
      <alignment vertical="center"/>
    </xf>
    <xf numFmtId="164" fontId="13" fillId="0" borderId="44" xfId="0" applyNumberFormat="1" applyFont="1" applyBorder="1" applyAlignment="1">
      <alignment vertical="center"/>
    </xf>
    <xf numFmtId="167" fontId="3" fillId="3" borderId="25" xfId="0" applyNumberFormat="1" applyFont="1" applyFill="1" applyBorder="1" applyAlignment="1">
      <alignment horizontal="left" vertical="center"/>
    </xf>
    <xf numFmtId="167" fontId="3" fillId="3" borderId="31" xfId="0" applyNumberFormat="1" applyFont="1" applyFill="1" applyBorder="1" applyAlignment="1">
      <alignment horizontal="left" vertical="center"/>
    </xf>
    <xf numFmtId="164" fontId="11" fillId="0" borderId="35" xfId="0" applyNumberFormat="1" applyFont="1" applyBorder="1" applyAlignment="1">
      <alignment vertical="center"/>
    </xf>
    <xf numFmtId="167" fontId="3" fillId="3" borderId="30" xfId="0" applyNumberFormat="1" applyFont="1" applyFill="1" applyBorder="1" applyAlignment="1">
      <alignment horizontal="left" vertical="center"/>
    </xf>
    <xf numFmtId="164" fontId="13" fillId="0" borderId="31" xfId="0" applyNumberFormat="1" applyFont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167" fontId="3" fillId="3" borderId="58" xfId="0" applyNumberFormat="1" applyFont="1" applyFill="1" applyBorder="1" applyAlignment="1">
      <alignment horizontal="left" vertical="center"/>
    </xf>
    <xf numFmtId="0" fontId="14" fillId="0" borderId="31" xfId="0" applyFont="1" applyBorder="1"/>
    <xf numFmtId="0" fontId="3" fillId="3" borderId="63" xfId="0" applyFont="1" applyFill="1" applyBorder="1" applyAlignment="1">
      <alignment horizontal="left" vertical="center"/>
    </xf>
    <xf numFmtId="164" fontId="3" fillId="0" borderId="35" xfId="0" applyNumberFormat="1" applyFont="1" applyBorder="1" applyAlignment="1">
      <alignment vertical="center"/>
    </xf>
    <xf numFmtId="164" fontId="13" fillId="0" borderId="64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0" fontId="15" fillId="0" borderId="35" xfId="0" applyFont="1" applyBorder="1"/>
    <xf numFmtId="164" fontId="18" fillId="0" borderId="39" xfId="0" applyNumberFormat="1" applyFont="1" applyBorder="1" applyAlignment="1">
      <alignment horizontal="right" vertical="center"/>
    </xf>
    <xf numFmtId="164" fontId="18" fillId="0" borderId="64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3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readingOrder="1"/>
    </xf>
    <xf numFmtId="0" fontId="2" fillId="0" borderId="2" xfId="0" applyFont="1" applyBorder="1"/>
    <xf numFmtId="0" fontId="2" fillId="0" borderId="3" xfId="0" applyFont="1" applyBorder="1"/>
    <xf numFmtId="14" fontId="1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5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1" fillId="6" borderId="16" xfId="0" applyFont="1" applyFill="1" applyBorder="1" applyAlignment="1">
      <alignment horizontal="left" vertical="center"/>
    </xf>
    <xf numFmtId="0" fontId="2" fillId="0" borderId="17" xfId="0" applyFont="1" applyBorder="1"/>
    <xf numFmtId="0" fontId="2" fillId="0" borderId="18" xfId="0" applyFont="1" applyBorder="1"/>
    <xf numFmtId="0" fontId="11" fillId="6" borderId="1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2" fillId="0" borderId="21" xfId="0" applyFont="1" applyBorder="1"/>
    <xf numFmtId="0" fontId="2" fillId="0" borderId="22" xfId="0" applyFont="1" applyBorder="1"/>
    <xf numFmtId="0" fontId="12" fillId="3" borderId="24" xfId="0" applyFont="1" applyFill="1" applyBorder="1" applyAlignment="1">
      <alignment horizontal="left" vertical="center"/>
    </xf>
    <xf numFmtId="0" fontId="12" fillId="3" borderId="26" xfId="0" applyFont="1" applyFill="1" applyBorder="1" applyAlignment="1">
      <alignment horizontal="left" vertical="center"/>
    </xf>
    <xf numFmtId="0" fontId="2" fillId="0" borderId="27" xfId="0" applyFont="1" applyBorder="1"/>
    <xf numFmtId="0" fontId="2" fillId="0" borderId="28" xfId="0" applyFont="1" applyBorder="1"/>
    <xf numFmtId="0" fontId="12" fillId="3" borderId="30" xfId="0" applyFont="1" applyFill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/>
    </xf>
    <xf numFmtId="0" fontId="2" fillId="0" borderId="34" xfId="0" applyFont="1" applyBorder="1"/>
    <xf numFmtId="0" fontId="12" fillId="3" borderId="27" xfId="0" applyFont="1" applyFill="1" applyBorder="1" applyAlignment="1">
      <alignment horizontal="left" vertical="center"/>
    </xf>
    <xf numFmtId="0" fontId="13" fillId="3" borderId="55" xfId="0" applyFont="1" applyFill="1" applyBorder="1" applyAlignment="1">
      <alignment horizontal="left" vertical="center"/>
    </xf>
    <xf numFmtId="0" fontId="2" fillId="0" borderId="56" xfId="0" applyFont="1" applyBorder="1"/>
    <xf numFmtId="0" fontId="2" fillId="0" borderId="57" xfId="0" applyFont="1" applyBorder="1"/>
    <xf numFmtId="0" fontId="12" fillId="0" borderId="26" xfId="0" applyFont="1" applyBorder="1" applyAlignment="1">
      <alignment horizontal="left" vertical="center"/>
    </xf>
    <xf numFmtId="0" fontId="11" fillId="6" borderId="43" xfId="0" applyFont="1" applyFill="1" applyBorder="1" applyAlignment="1">
      <alignment horizontal="left" vertical="center"/>
    </xf>
    <xf numFmtId="0" fontId="13" fillId="3" borderId="8" xfId="0" applyFont="1" applyFill="1" applyBorder="1" applyAlignment="1">
      <alignment horizontal="left" vertical="center"/>
    </xf>
    <xf numFmtId="0" fontId="2" fillId="0" borderId="9" xfId="0" applyFont="1" applyBorder="1"/>
    <xf numFmtId="0" fontId="2" fillId="0" borderId="59" xfId="0" applyFont="1" applyBorder="1"/>
    <xf numFmtId="0" fontId="12" fillId="3" borderId="55" xfId="0" applyFont="1" applyFill="1" applyBorder="1" applyAlignment="1">
      <alignment horizontal="left" vertical="center"/>
    </xf>
    <xf numFmtId="0" fontId="12" fillId="3" borderId="43" xfId="0" applyFont="1" applyFill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2" fillId="0" borderId="61" xfId="0" applyFont="1" applyBorder="1"/>
    <xf numFmtId="0" fontId="2" fillId="0" borderId="62" xfId="0" applyFont="1" applyBorder="1"/>
    <xf numFmtId="0" fontId="14" fillId="0" borderId="43" xfId="0" applyFont="1" applyBorder="1"/>
    <xf numFmtId="0" fontId="3" fillId="3" borderId="43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left" vertical="center"/>
    </xf>
    <xf numFmtId="0" fontId="16" fillId="3" borderId="52" xfId="0" applyFont="1" applyFill="1" applyBorder="1"/>
    <xf numFmtId="0" fontId="2" fillId="0" borderId="53" xfId="0" applyFont="1" applyBorder="1"/>
    <xf numFmtId="0" fontId="2" fillId="0" borderId="54" xfId="0" applyFont="1" applyBorder="1"/>
    <xf numFmtId="0" fontId="3" fillId="3" borderId="49" xfId="0" applyFont="1" applyFill="1" applyBorder="1" applyAlignment="1">
      <alignment horizontal="left" vertical="center"/>
    </xf>
    <xf numFmtId="0" fontId="2" fillId="0" borderId="50" xfId="0" applyFont="1" applyBorder="1"/>
    <xf numFmtId="0" fontId="2" fillId="0" borderId="51" xfId="0" applyFont="1" applyBorder="1"/>
    <xf numFmtId="0" fontId="13" fillId="3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2" fillId="0" borderId="38" xfId="0" applyFont="1" applyBorder="1"/>
    <xf numFmtId="0" fontId="15" fillId="0" borderId="0" xfId="0" applyFont="1" applyAlignment="1">
      <alignment horizontal="center" vertical="center" wrapText="1"/>
    </xf>
    <xf numFmtId="0" fontId="13" fillId="5" borderId="69" xfId="0" applyFont="1" applyFill="1" applyBorder="1" applyAlignment="1">
      <alignment horizontal="right" vertical="center" wrapText="1"/>
    </xf>
    <xf numFmtId="169" fontId="21" fillId="0" borderId="1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left" vertical="center"/>
    </xf>
    <xf numFmtId="0" fontId="17" fillId="7" borderId="5" xfId="0" applyFont="1" applyFill="1" applyBorder="1" applyAlignment="1">
      <alignment horizontal="left" vertical="center"/>
    </xf>
    <xf numFmtId="0" fontId="2" fillId="0" borderId="6" xfId="0" applyFont="1" applyBorder="1"/>
    <xf numFmtId="0" fontId="2" fillId="0" borderId="65" xfId="0" applyFont="1" applyBorder="1"/>
    <xf numFmtId="0" fontId="17" fillId="7" borderId="66" xfId="0" applyFont="1" applyFill="1" applyBorder="1" applyAlignment="1">
      <alignment horizontal="left" vertical="center"/>
    </xf>
    <xf numFmtId="0" fontId="2" fillId="0" borderId="67" xfId="0" applyFont="1" applyBorder="1"/>
    <xf numFmtId="0" fontId="3" fillId="3" borderId="55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52" xfId="0" applyFont="1" applyBorder="1"/>
    <xf numFmtId="0" fontId="20" fillId="0" borderId="0" xfId="0" applyFont="1" applyAlignment="1">
      <alignment horizontal="center" vertical="center"/>
    </xf>
    <xf numFmtId="0" fontId="2" fillId="0" borderId="68" xfId="0" applyFont="1" applyBorder="1"/>
    <xf numFmtId="168" fontId="21" fillId="0" borderId="5" xfId="0" applyNumberFormat="1" applyFont="1" applyBorder="1" applyAlignment="1">
      <alignment horizontal="center" vertical="center"/>
    </xf>
    <xf numFmtId="0" fontId="2" fillId="0" borderId="7" xfId="0" applyFont="1" applyBorder="1"/>
    <xf numFmtId="0" fontId="3" fillId="3" borderId="30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3" fillId="3" borderId="4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 readingOrder="1"/>
    </xf>
    <xf numFmtId="164" fontId="1" fillId="0" borderId="1" xfId="0" applyNumberFormat="1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readingOrder="1"/>
    </xf>
    <xf numFmtId="165" fontId="8" fillId="4" borderId="8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166" fontId="8" fillId="4" borderId="11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3" fillId="3" borderId="1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165" fontId="10" fillId="5" borderId="5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left" vertical="center" wrapText="1"/>
    </xf>
    <xf numFmtId="0" fontId="2" fillId="0" borderId="47" xfId="0" applyFont="1" applyBorder="1"/>
    <xf numFmtId="0" fontId="2" fillId="0" borderId="48" xfId="0" applyFont="1" applyBorder="1"/>
    <xf numFmtId="0" fontId="12" fillId="3" borderId="49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92CDDC"/>
          <bgColor rgb="FF92CD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52</xdr:row>
      <xdr:rowOff>9525</xdr:rowOff>
    </xdr:from>
    <xdr:ext cx="104775" cy="2095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</xdr:row>
      <xdr:rowOff>0</xdr:rowOff>
    </xdr:from>
    <xdr:ext cx="104775" cy="2095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</xdr:row>
      <xdr:rowOff>0</xdr:rowOff>
    </xdr:from>
    <xdr:ext cx="104775" cy="2095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28</xdr:row>
      <xdr:rowOff>0</xdr:rowOff>
    </xdr:from>
    <xdr:ext cx="104775" cy="2095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104775" cy="2095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104775" cy="2095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104775" cy="2095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40</xdr:row>
      <xdr:rowOff>0</xdr:rowOff>
    </xdr:from>
    <xdr:ext cx="104775" cy="2095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27</xdr:row>
      <xdr:rowOff>0</xdr:rowOff>
    </xdr:from>
    <xdr:ext cx="104775" cy="20955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28</xdr:row>
      <xdr:rowOff>0</xdr:rowOff>
    </xdr:from>
    <xdr:ext cx="104775" cy="2095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29</xdr:row>
      <xdr:rowOff>0</xdr:rowOff>
    </xdr:from>
    <xdr:ext cx="104775" cy="2095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19</xdr:row>
      <xdr:rowOff>0</xdr:rowOff>
    </xdr:from>
    <xdr:ext cx="104775" cy="2095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7" name="Shape 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8" name="Shape 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104775" cy="209550"/>
    <xdr:sp macro="" textlink="">
      <xdr:nvSpPr>
        <xdr:cNvPr id="79" name="Shap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0" name="Shape 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1" name="Shape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2" name="Shape 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3" name="Shape 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4" name="Shape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5" name="Shape 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6" name="Shape 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7" name="Shape 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8" name="Shape 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89" name="Shape 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0" name="Shape 3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1" name="Shape 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2" name="Shape 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3" name="Shape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4" name="Shape 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95" name="Shape 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96" name="Shape 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97" name="Shape 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98" name="Shape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99" name="Shape 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00" name="Shape 3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01" name="Shape 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02" name="Shape 3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03" name="Shape 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4" name="Shape 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5" name="Shape 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6" name="Shape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7" name="Shape 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8" name="Shape 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09" name="Shape 3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0" name="Shape 3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1" name="Shape 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2" name="Shape 3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3" name="Shape 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4" name="Shape 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104775" cy="209550"/>
    <xdr:sp macro="" textlink="">
      <xdr:nvSpPr>
        <xdr:cNvPr id="115" name="Shape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16" name="Shape 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17" name="Shape 3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18" name="Shape 3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19" name="Shape 3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104775" cy="219075"/>
    <xdr:sp macro="" textlink="">
      <xdr:nvSpPr>
        <xdr:cNvPr id="131" name="Shape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298375" y="3675225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2" name="Shape 3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3" name="Shape 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4" name="Shape 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5" name="Shape 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6" name="Shape 3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7" name="Shape 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8" name="Shape 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0</xdr:colOff>
      <xdr:row>42</xdr:row>
      <xdr:rowOff>0</xdr:rowOff>
    </xdr:from>
    <xdr:ext cx="104775" cy="209550"/>
    <xdr:sp macro="" textlink="">
      <xdr:nvSpPr>
        <xdr:cNvPr id="139" name="Shape 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0" name="Shape 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104775" cy="209550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1" name="Shape 3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2" name="Shape 3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3" name="Shape 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4" name="Shape 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5" name="Shape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6" name="Shape 3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7" name="Shape 3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8" name="Shape 3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104775" cy="209550"/>
    <xdr:sp macro="" textlink="">
      <xdr:nvSpPr>
        <xdr:cNvPr id="179" name="Shape 3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298375" y="3679988"/>
          <a:ext cx="9525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E24" sqref="E24:G24"/>
    </sheetView>
  </sheetViews>
  <sheetFormatPr defaultColWidth="12.6640625" defaultRowHeight="15" customHeight="1" x14ac:dyDescent="0.25"/>
  <cols>
    <col min="1" max="14" width="10.88671875" customWidth="1"/>
    <col min="15" max="26" width="10" customWidth="1"/>
  </cols>
  <sheetData>
    <row r="1" spans="1:26" ht="12.75" customHeight="1" x14ac:dyDescent="0.25">
      <c r="A1" s="44" t="s">
        <v>0</v>
      </c>
      <c r="B1" s="45"/>
      <c r="C1" s="46"/>
      <c r="D1" s="47">
        <v>45783</v>
      </c>
      <c r="E1" s="45"/>
      <c r="F1" s="45"/>
      <c r="G1" s="45"/>
      <c r="H1" s="46"/>
      <c r="I1" s="1"/>
      <c r="J1" s="48"/>
      <c r="K1" s="49"/>
      <c r="L1" s="49"/>
      <c r="M1" s="4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4" t="s">
        <v>1</v>
      </c>
      <c r="B2" s="45"/>
      <c r="C2" s="46"/>
      <c r="D2" s="50" t="s">
        <v>2</v>
      </c>
      <c r="E2" s="45"/>
      <c r="F2" s="45"/>
      <c r="G2" s="45"/>
      <c r="H2" s="46"/>
      <c r="I2" s="1"/>
      <c r="J2" s="49"/>
      <c r="K2" s="49"/>
      <c r="L2" s="49"/>
      <c r="M2" s="4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44" t="s">
        <v>3</v>
      </c>
      <c r="B3" s="45"/>
      <c r="C3" s="46"/>
      <c r="D3" s="51" t="s">
        <v>4</v>
      </c>
      <c r="E3" s="45"/>
      <c r="F3" s="45"/>
      <c r="G3" s="45"/>
      <c r="H3" s="46"/>
      <c r="I3" s="1"/>
      <c r="J3" s="49"/>
      <c r="K3" s="49"/>
      <c r="L3" s="49"/>
      <c r="M3" s="4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.5" customHeight="1" x14ac:dyDescent="0.25">
      <c r="A4" s="2"/>
      <c r="B4" s="2"/>
      <c r="C4" s="1"/>
      <c r="D4" s="2"/>
      <c r="E4" s="2"/>
      <c r="F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11" t="s">
        <v>5</v>
      </c>
      <c r="B5" s="45"/>
      <c r="C5" s="46"/>
      <c r="D5" s="112">
        <f>D41</f>
        <v>10535.43</v>
      </c>
      <c r="E5" s="45"/>
      <c r="F5" s="45"/>
      <c r="G5" s="45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.5" customHeight="1" x14ac:dyDescent="0.25">
      <c r="A6" s="2"/>
      <c r="B6" s="2"/>
      <c r="C6" s="1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13" t="s">
        <v>6</v>
      </c>
      <c r="B7" s="97"/>
      <c r="C7" s="97"/>
      <c r="D7" s="97"/>
      <c r="E7" s="97"/>
      <c r="F7" s="97"/>
      <c r="G7" s="97"/>
      <c r="H7" s="10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114" t="s">
        <v>7</v>
      </c>
      <c r="B8" s="73"/>
      <c r="C8" s="73"/>
      <c r="D8" s="115"/>
      <c r="E8" s="116" t="s">
        <v>8</v>
      </c>
      <c r="F8" s="73"/>
      <c r="G8" s="73"/>
      <c r="H8" s="117"/>
      <c r="I8" s="3"/>
      <c r="J8" s="118"/>
      <c r="K8" s="119"/>
      <c r="L8" s="119"/>
      <c r="M8" s="11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121" t="s">
        <v>9</v>
      </c>
      <c r="B9" s="97"/>
      <c r="C9" s="97"/>
      <c r="D9" s="97"/>
      <c r="E9" s="97"/>
      <c r="F9" s="97"/>
      <c r="G9" s="97"/>
      <c r="H9" s="107"/>
      <c r="I9" s="1"/>
      <c r="J9" s="120"/>
      <c r="K9" s="49"/>
      <c r="L9" s="49"/>
      <c r="M9" s="4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52" t="s">
        <v>10</v>
      </c>
      <c r="B10" s="53"/>
      <c r="C10" s="53"/>
      <c r="D10" s="54"/>
      <c r="E10" s="55" t="s">
        <v>11</v>
      </c>
      <c r="F10" s="45"/>
      <c r="G10" s="45"/>
      <c r="H10" s="46"/>
      <c r="I10" s="4"/>
      <c r="J10" s="120"/>
      <c r="K10" s="49"/>
      <c r="L10" s="49"/>
      <c r="M10" s="4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56" t="s">
        <v>12</v>
      </c>
      <c r="B11" s="57"/>
      <c r="C11" s="58"/>
      <c r="D11" s="5">
        <v>2255.4</v>
      </c>
      <c r="E11" s="59"/>
      <c r="F11" s="57"/>
      <c r="G11" s="58"/>
      <c r="H11" s="6"/>
      <c r="I11" s="4"/>
      <c r="J11" s="120"/>
      <c r="K11" s="49"/>
      <c r="L11" s="49"/>
      <c r="M11" s="49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60" t="s">
        <v>13</v>
      </c>
      <c r="B12" s="61"/>
      <c r="C12" s="62"/>
      <c r="D12" s="7">
        <v>150</v>
      </c>
      <c r="E12" s="63"/>
      <c r="F12" s="61"/>
      <c r="G12" s="62"/>
      <c r="H12" s="8"/>
      <c r="I12" s="4"/>
      <c r="J12" s="120"/>
      <c r="K12" s="49"/>
      <c r="L12" s="49"/>
      <c r="M12" s="4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60" t="s">
        <v>14</v>
      </c>
      <c r="B13" s="61"/>
      <c r="C13" s="62"/>
      <c r="D13" s="7">
        <v>360</v>
      </c>
      <c r="E13" s="63"/>
      <c r="F13" s="61"/>
      <c r="G13" s="62"/>
      <c r="H13" s="8"/>
      <c r="I13" s="4"/>
      <c r="J13" s="120"/>
      <c r="K13" s="49"/>
      <c r="L13" s="49"/>
      <c r="M13" s="4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0" t="s">
        <v>15</v>
      </c>
      <c r="B14" s="61"/>
      <c r="C14" s="62"/>
      <c r="D14" s="9">
        <v>2541.09</v>
      </c>
      <c r="E14" s="63"/>
      <c r="F14" s="61"/>
      <c r="G14" s="62"/>
      <c r="H14" s="8"/>
      <c r="I14" s="4"/>
      <c r="J14" s="120"/>
      <c r="K14" s="49"/>
      <c r="L14" s="49"/>
      <c r="M14" s="4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64" t="s">
        <v>16</v>
      </c>
      <c r="B15" s="49"/>
      <c r="C15" s="65"/>
      <c r="D15" s="10">
        <f>600 + 120 + 600 + 350*2</f>
        <v>2020</v>
      </c>
      <c r="E15" s="66"/>
      <c r="F15" s="61"/>
      <c r="G15" s="62"/>
      <c r="H15" s="8"/>
      <c r="I15" s="4"/>
      <c r="J15" s="120"/>
      <c r="K15" s="49"/>
      <c r="L15" s="49"/>
      <c r="M15" s="4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89" t="s">
        <v>17</v>
      </c>
      <c r="B16" s="90"/>
      <c r="C16" s="91"/>
      <c r="D16" s="11">
        <f>SUM(D11:D15)</f>
        <v>7326.49</v>
      </c>
      <c r="E16" s="12"/>
      <c r="F16" s="13"/>
      <c r="G16" s="14"/>
      <c r="H16" s="15"/>
      <c r="I16" s="4"/>
      <c r="J16" s="120"/>
      <c r="K16" s="49"/>
      <c r="L16" s="49"/>
      <c r="M16" s="4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52" t="s">
        <v>18</v>
      </c>
      <c r="B17" s="53"/>
      <c r="C17" s="53"/>
      <c r="D17" s="54"/>
      <c r="E17" s="108"/>
      <c r="F17" s="61"/>
      <c r="G17" s="62"/>
      <c r="H17" s="15"/>
      <c r="I17" s="4"/>
      <c r="J17" s="120"/>
      <c r="K17" s="49"/>
      <c r="L17" s="49"/>
      <c r="M17" s="4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09" t="s">
        <v>19</v>
      </c>
      <c r="B18" s="57"/>
      <c r="C18" s="58"/>
      <c r="D18" s="16">
        <v>867</v>
      </c>
      <c r="E18" s="108"/>
      <c r="F18" s="61"/>
      <c r="G18" s="62"/>
      <c r="H18" s="15"/>
      <c r="I18" s="4"/>
      <c r="J18" s="120"/>
      <c r="K18" s="49"/>
      <c r="L18" s="49"/>
      <c r="M18" s="4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0"/>
      <c r="B19" s="61"/>
      <c r="C19" s="62"/>
      <c r="D19" s="17"/>
      <c r="E19" s="110" t="s">
        <v>17</v>
      </c>
      <c r="F19" s="90"/>
      <c r="G19" s="91"/>
      <c r="H19" s="18">
        <f>SUM(H11:H18)</f>
        <v>0</v>
      </c>
      <c r="I19" s="4"/>
      <c r="J19" s="120"/>
      <c r="K19" s="49"/>
      <c r="L19" s="49"/>
      <c r="M19" s="4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60"/>
      <c r="B20" s="61"/>
      <c r="C20" s="62"/>
      <c r="D20" s="19"/>
      <c r="E20" s="122" t="s">
        <v>20</v>
      </c>
      <c r="F20" s="123"/>
      <c r="G20" s="123"/>
      <c r="H20" s="124"/>
      <c r="I20" s="4"/>
      <c r="J20" s="120"/>
      <c r="K20" s="49"/>
      <c r="L20" s="49"/>
      <c r="M20" s="4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25"/>
      <c r="B21" s="87"/>
      <c r="C21" s="88"/>
      <c r="D21" s="19"/>
      <c r="E21" s="103"/>
      <c r="F21" s="84"/>
      <c r="G21" s="84"/>
      <c r="H21" s="85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89" t="s">
        <v>17</v>
      </c>
      <c r="B22" s="90"/>
      <c r="C22" s="91"/>
      <c r="D22" s="20">
        <f>SUM(D18:D21)</f>
        <v>867</v>
      </c>
      <c r="E22" s="63" t="s">
        <v>21</v>
      </c>
      <c r="F22" s="61"/>
      <c r="G22" s="62"/>
      <c r="H22" s="21">
        <v>3000</v>
      </c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52" t="s">
        <v>22</v>
      </c>
      <c r="B23" s="53"/>
      <c r="C23" s="53"/>
      <c r="D23" s="54"/>
      <c r="E23" s="63" t="s">
        <v>23</v>
      </c>
      <c r="F23" s="61"/>
      <c r="G23" s="62"/>
      <c r="H23" s="22">
        <f>D41-9725</f>
        <v>810.43000000000029</v>
      </c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09" t="s">
        <v>24</v>
      </c>
      <c r="B24" s="57"/>
      <c r="C24" s="58"/>
      <c r="D24" s="5">
        <v>143.4</v>
      </c>
      <c r="E24" s="108"/>
      <c r="F24" s="61"/>
      <c r="G24" s="62"/>
      <c r="H24" s="23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60" t="s">
        <v>25</v>
      </c>
      <c r="B25" s="61"/>
      <c r="C25" s="62"/>
      <c r="D25" s="24">
        <v>131.76</v>
      </c>
      <c r="E25" s="67" t="s">
        <v>17</v>
      </c>
      <c r="F25" s="68"/>
      <c r="G25" s="69"/>
      <c r="H25" s="25">
        <f>SUM(H22:H23)</f>
        <v>3810.4300000000003</v>
      </c>
      <c r="I25" s="2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2.75" customHeight="1" x14ac:dyDescent="0.25">
      <c r="A26" s="70" t="s">
        <v>26</v>
      </c>
      <c r="B26" s="61"/>
      <c r="C26" s="62"/>
      <c r="D26" s="27">
        <v>750</v>
      </c>
      <c r="E26" s="71" t="s">
        <v>27</v>
      </c>
      <c r="F26" s="49"/>
      <c r="G26" s="49"/>
      <c r="H26" s="65"/>
      <c r="I26" s="26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2.75" customHeight="1" x14ac:dyDescent="0.25">
      <c r="A27" s="72" t="s">
        <v>17</v>
      </c>
      <c r="B27" s="73"/>
      <c r="C27" s="74"/>
      <c r="D27" s="11">
        <f>SUM(D24:D26)</f>
        <v>1025.1599999999999</v>
      </c>
      <c r="E27" s="75" t="s">
        <v>28</v>
      </c>
      <c r="F27" s="68"/>
      <c r="G27" s="69"/>
      <c r="H27" s="21">
        <v>800</v>
      </c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77" t="s">
        <v>29</v>
      </c>
      <c r="B28" s="78"/>
      <c r="C28" s="78"/>
      <c r="D28" s="79"/>
      <c r="E28" s="76" t="s">
        <v>30</v>
      </c>
      <c r="F28" s="49"/>
      <c r="G28" s="65"/>
      <c r="H28" s="22">
        <f>0.12*(D41-D19)</f>
        <v>1264.2516000000001</v>
      </c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60" t="s">
        <v>31</v>
      </c>
      <c r="B29" s="61"/>
      <c r="C29" s="62"/>
      <c r="D29" s="5">
        <f>10*17*6</f>
        <v>1020</v>
      </c>
      <c r="E29" s="76" t="s">
        <v>32</v>
      </c>
      <c r="F29" s="49"/>
      <c r="G29" s="65"/>
      <c r="H29" s="22">
        <v>1500</v>
      </c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60" t="s">
        <v>33</v>
      </c>
      <c r="B30" s="61"/>
      <c r="C30" s="62"/>
      <c r="D30" s="7">
        <v>296.77999999999997</v>
      </c>
      <c r="E30" s="80"/>
      <c r="F30" s="49"/>
      <c r="G30" s="65"/>
      <c r="H30" s="28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29"/>
      <c r="B31" s="13"/>
      <c r="C31" s="14"/>
      <c r="D31" s="19"/>
      <c r="E31" s="76" t="s">
        <v>34</v>
      </c>
      <c r="F31" s="49"/>
      <c r="G31" s="65"/>
      <c r="H31" s="22">
        <f>0.3*(D41-D19)</f>
        <v>3160.6289999999999</v>
      </c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86"/>
      <c r="B32" s="87"/>
      <c r="C32" s="88"/>
      <c r="D32" s="30"/>
      <c r="E32" s="76"/>
      <c r="F32" s="49"/>
      <c r="G32" s="65"/>
      <c r="H32" s="22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89" t="s">
        <v>17</v>
      </c>
      <c r="B33" s="90"/>
      <c r="C33" s="91"/>
      <c r="D33" s="31">
        <f>SUM(D29:D32)</f>
        <v>1316.78</v>
      </c>
      <c r="E33" s="76"/>
      <c r="F33" s="49"/>
      <c r="G33" s="65"/>
      <c r="H33" s="28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52" t="s">
        <v>35</v>
      </c>
      <c r="B34" s="53"/>
      <c r="C34" s="53"/>
      <c r="D34" s="54"/>
      <c r="E34" s="81"/>
      <c r="F34" s="49"/>
      <c r="G34" s="65"/>
      <c r="H34" s="22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82"/>
      <c r="B35" s="61"/>
      <c r="C35" s="62"/>
      <c r="D35" s="32"/>
      <c r="E35" s="80"/>
      <c r="F35" s="49"/>
      <c r="G35" s="65"/>
      <c r="H35" s="28"/>
      <c r="I35" s="4"/>
      <c r="J35" s="92"/>
      <c r="K35" s="49"/>
      <c r="L35" s="49"/>
      <c r="M35" s="4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29"/>
      <c r="B36" s="13"/>
      <c r="C36" s="14"/>
      <c r="D36" s="8"/>
      <c r="E36" s="80"/>
      <c r="F36" s="49"/>
      <c r="G36" s="65"/>
      <c r="H36" s="28"/>
      <c r="I36" s="4"/>
      <c r="J36" s="49"/>
      <c r="K36" s="49"/>
      <c r="L36" s="49"/>
      <c r="M36" s="4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29"/>
      <c r="B37" s="13"/>
      <c r="C37" s="14"/>
      <c r="D37" s="8"/>
      <c r="E37" s="81"/>
      <c r="F37" s="49"/>
      <c r="G37" s="65"/>
      <c r="H37" s="22"/>
      <c r="I37" s="4"/>
      <c r="J37" s="49"/>
      <c r="K37" s="49"/>
      <c r="L37" s="49"/>
      <c r="M37" s="4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29"/>
      <c r="B38" s="13"/>
      <c r="C38" s="14"/>
      <c r="D38" s="8"/>
      <c r="E38" s="80"/>
      <c r="F38" s="49"/>
      <c r="G38" s="65"/>
      <c r="H38" s="28"/>
      <c r="I38" s="4"/>
      <c r="J38" s="49"/>
      <c r="K38" s="49"/>
      <c r="L38" s="49"/>
      <c r="M38" s="4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82"/>
      <c r="B39" s="61"/>
      <c r="C39" s="62"/>
      <c r="D39" s="30"/>
      <c r="E39" s="83"/>
      <c r="F39" s="84"/>
      <c r="G39" s="85"/>
      <c r="H39" s="33"/>
      <c r="I39" s="4"/>
      <c r="J39" s="49"/>
      <c r="K39" s="49"/>
      <c r="L39" s="49"/>
      <c r="M39" s="4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89" t="s">
        <v>17</v>
      </c>
      <c r="B40" s="90"/>
      <c r="C40" s="91"/>
      <c r="D40" s="20">
        <f>SUM(D34:D39)</f>
        <v>0</v>
      </c>
      <c r="E40" s="95" t="s">
        <v>17</v>
      </c>
      <c r="F40" s="57"/>
      <c r="G40" s="58"/>
      <c r="H40" s="25">
        <f>SUM(H27:H37)</f>
        <v>6724.8806000000004</v>
      </c>
      <c r="I40" s="4"/>
      <c r="J40" s="49"/>
      <c r="K40" s="49"/>
      <c r="L40" s="49"/>
      <c r="M40" s="4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25">
      <c r="A41" s="96" t="s">
        <v>36</v>
      </c>
      <c r="B41" s="97"/>
      <c r="C41" s="98"/>
      <c r="D41" s="34">
        <f>SUM(D40,D33,D27,D22,D16)</f>
        <v>10535.43</v>
      </c>
      <c r="E41" s="99" t="s">
        <v>37</v>
      </c>
      <c r="F41" s="53"/>
      <c r="G41" s="100"/>
      <c r="H41" s="35">
        <f>SUM(H40,H25,H19)</f>
        <v>10535.310600000001</v>
      </c>
      <c r="I41" s="4"/>
      <c r="J41" s="101"/>
      <c r="K41" s="68"/>
      <c r="L41" s="68"/>
      <c r="M41" s="69"/>
      <c r="N41" s="1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1.25" customHeight="1" x14ac:dyDescent="0.25">
      <c r="A42" s="36"/>
      <c r="B42" s="36"/>
      <c r="C42" s="36"/>
      <c r="D42" s="36"/>
      <c r="E42" s="36"/>
      <c r="F42" s="36"/>
      <c r="G42" s="36"/>
      <c r="H42" s="37"/>
      <c r="I42" s="1"/>
      <c r="J42" s="102"/>
      <c r="K42" s="49"/>
      <c r="L42" s="49"/>
      <c r="M42" s="65"/>
      <c r="N42" s="1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25">
      <c r="A43" s="38"/>
      <c r="B43" s="38"/>
      <c r="C43" s="38"/>
      <c r="D43" s="38"/>
      <c r="E43" s="38"/>
      <c r="F43" s="38"/>
      <c r="G43" s="39"/>
      <c r="H43" s="36"/>
      <c r="I43" s="1"/>
      <c r="J43" s="103"/>
      <c r="K43" s="84"/>
      <c r="L43" s="84"/>
      <c r="M43" s="85"/>
      <c r="N43" s="1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" customHeight="1" x14ac:dyDescent="0.25">
      <c r="A44" s="104" t="s">
        <v>38</v>
      </c>
      <c r="B44" s="49"/>
      <c r="C44" s="49"/>
      <c r="D44" s="49"/>
      <c r="E44" s="105"/>
      <c r="F44" s="106">
        <f>H27</f>
        <v>800</v>
      </c>
      <c r="G44" s="107"/>
      <c r="H44" s="36"/>
      <c r="I44" s="1"/>
      <c r="J44" s="1"/>
      <c r="K44" s="1"/>
      <c r="L44" s="1"/>
      <c r="M44" s="1"/>
      <c r="N44" s="1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2.75" customHeight="1" x14ac:dyDescent="0.25">
      <c r="A45" s="38"/>
      <c r="B45" s="38"/>
      <c r="C45" s="38"/>
      <c r="D45" s="38"/>
      <c r="E45" s="38"/>
      <c r="F45" s="38"/>
      <c r="G45" s="39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93" t="s">
        <v>39</v>
      </c>
      <c r="B46" s="61"/>
      <c r="C46" s="61"/>
      <c r="D46" s="61"/>
      <c r="E46" s="61"/>
      <c r="F46" s="94">
        <f>F44/D41</f>
        <v>7.5934252327622132E-2</v>
      </c>
      <c r="G46" s="46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5">
      <c r="A47" s="38"/>
      <c r="B47" s="38"/>
      <c r="C47" s="38"/>
      <c r="D47" s="38"/>
      <c r="E47" s="38"/>
      <c r="H47" s="36"/>
      <c r="I47" s="1"/>
      <c r="J47" s="1"/>
      <c r="K47" s="1"/>
      <c r="L47" s="1"/>
      <c r="M47" s="1"/>
      <c r="N47" s="1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8.25" customHeight="1" x14ac:dyDescent="0.25">
      <c r="I48" s="1"/>
      <c r="J48" s="1"/>
      <c r="K48" s="1"/>
      <c r="L48" s="1"/>
      <c r="M48" s="1"/>
      <c r="N48" s="1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2.75" customHeight="1" x14ac:dyDescent="0.25">
      <c r="A50" s="40"/>
      <c r="B50" s="40"/>
      <c r="C50" s="40"/>
      <c r="D50" s="40"/>
      <c r="E50" s="40"/>
      <c r="F50" s="40"/>
      <c r="G50" s="40"/>
      <c r="H50" s="40"/>
      <c r="I50" s="1"/>
      <c r="J50" s="1"/>
      <c r="K50" s="1"/>
      <c r="L50" s="1"/>
      <c r="M50" s="1"/>
      <c r="N50" s="1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2.75" customHeight="1" x14ac:dyDescent="0.25">
      <c r="A51" s="41"/>
      <c r="B51" s="40"/>
      <c r="C51" s="42"/>
      <c r="D51" s="40"/>
      <c r="E51" s="40"/>
      <c r="F51" s="40"/>
      <c r="G51" s="40"/>
      <c r="H51" s="40"/>
      <c r="I51" s="1"/>
      <c r="J51" s="1"/>
      <c r="K51" s="1"/>
      <c r="L51" s="1"/>
      <c r="M51" s="1"/>
      <c r="N51" s="1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25">
      <c r="A52" s="40"/>
      <c r="B52" s="40"/>
      <c r="C52" s="42"/>
      <c r="D52" s="40"/>
      <c r="E52" s="40"/>
      <c r="F52" s="40"/>
      <c r="G52" s="40"/>
      <c r="H52" s="40"/>
      <c r="I52" s="1"/>
      <c r="J52" s="1"/>
      <c r="K52" s="1"/>
      <c r="L52" s="1"/>
      <c r="M52" s="1"/>
      <c r="N52" s="1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25">
      <c r="A53" s="40"/>
      <c r="B53" s="40"/>
      <c r="C53" s="42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40"/>
      <c r="B54" s="40"/>
      <c r="C54" s="42"/>
      <c r="D54" s="40"/>
      <c r="E54" s="40"/>
      <c r="F54" s="40"/>
      <c r="G54" s="40"/>
      <c r="H54" s="40"/>
      <c r="I54" s="1"/>
      <c r="J54" s="43"/>
      <c r="K54" s="4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40"/>
      <c r="B55" s="40"/>
      <c r="C55" s="42"/>
      <c r="D55" s="40"/>
      <c r="E55" s="40"/>
      <c r="F55" s="40"/>
      <c r="G55" s="40"/>
      <c r="H55" s="40"/>
      <c r="I55" s="40"/>
      <c r="J55" s="42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2.75" customHeight="1" x14ac:dyDescent="0.25">
      <c r="A56" s="40"/>
      <c r="B56" s="40"/>
      <c r="C56" s="42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2.75" customHeight="1" x14ac:dyDescent="0.25">
      <c r="A57" s="40"/>
      <c r="B57" s="40"/>
      <c r="C57" s="42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2.75" customHeight="1" x14ac:dyDescent="0.25">
      <c r="A58" s="40"/>
      <c r="B58" s="40"/>
      <c r="C58" s="42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2.75" customHeight="1" x14ac:dyDescent="0.25">
      <c r="A59" s="40"/>
      <c r="B59" s="40"/>
      <c r="C59" s="4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2.75" customHeight="1" x14ac:dyDescent="0.25">
      <c r="A60" s="40"/>
      <c r="B60" s="40"/>
      <c r="C60" s="42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2.75" customHeight="1" x14ac:dyDescent="0.25">
      <c r="A61" s="40"/>
      <c r="B61" s="40"/>
      <c r="C61" s="42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2.75" customHeight="1" x14ac:dyDescent="0.25">
      <c r="A62" s="40"/>
      <c r="B62" s="40"/>
      <c r="C62" s="42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2.75" customHeight="1" x14ac:dyDescent="0.25">
      <c r="A63" s="40"/>
      <c r="B63" s="40"/>
      <c r="C63" s="42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2.75" customHeight="1" x14ac:dyDescent="0.25">
      <c r="A64" s="40"/>
      <c r="B64" s="40"/>
      <c r="C64" s="42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2.75" customHeight="1" x14ac:dyDescent="0.25">
      <c r="A65" s="40"/>
      <c r="B65" s="40"/>
      <c r="C65" s="42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2.75" customHeight="1" x14ac:dyDescent="0.25">
      <c r="A66" s="40"/>
      <c r="B66" s="40"/>
      <c r="C66" s="42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12.75" customHeight="1" x14ac:dyDescent="0.25">
      <c r="A67" s="40"/>
      <c r="B67" s="40"/>
      <c r="C67" s="4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12.75" customHeight="1" x14ac:dyDescent="0.25">
      <c r="A68" s="40"/>
      <c r="B68" s="40"/>
      <c r="C68" s="42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12.75" customHeight="1" x14ac:dyDescent="0.25">
      <c r="A69" s="40"/>
      <c r="B69" s="40"/>
      <c r="C69" s="42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12.75" customHeight="1" x14ac:dyDescent="0.25">
      <c r="A70" s="40"/>
      <c r="B70" s="40"/>
      <c r="C70" s="42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12.75" customHeight="1" x14ac:dyDescent="0.25">
      <c r="A71" s="1"/>
      <c r="B71" s="1"/>
      <c r="C71" s="43"/>
      <c r="D71" s="40"/>
      <c r="E71" s="1"/>
      <c r="F71" s="1"/>
      <c r="G71" s="1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12.75" customHeight="1" x14ac:dyDescent="0.25">
      <c r="A72" s="1"/>
      <c r="B72" s="1"/>
      <c r="C72" s="43"/>
      <c r="D72" s="40"/>
      <c r="E72" s="1"/>
      <c r="F72" s="1"/>
      <c r="G72" s="1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12.75" customHeight="1" x14ac:dyDescent="0.25">
      <c r="A73" s="1"/>
      <c r="B73" s="1"/>
      <c r="C73" s="43"/>
      <c r="D73" s="40"/>
      <c r="E73" s="1"/>
      <c r="F73" s="1"/>
      <c r="G73" s="1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12.75" customHeight="1" x14ac:dyDescent="0.25">
      <c r="A74" s="1"/>
      <c r="B74" s="1"/>
      <c r="C74" s="43"/>
      <c r="D74" s="40"/>
      <c r="E74" s="1"/>
      <c r="F74" s="1"/>
      <c r="G74" s="1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12.75" customHeight="1" x14ac:dyDescent="0.25">
      <c r="A75" s="1"/>
      <c r="B75" s="1"/>
      <c r="C75" s="43"/>
      <c r="D75" s="40"/>
      <c r="E75" s="1"/>
      <c r="F75" s="1"/>
      <c r="G75" s="1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12.75" customHeight="1" x14ac:dyDescent="0.25">
      <c r="A76" s="1"/>
      <c r="B76" s="1"/>
      <c r="C76" s="43"/>
      <c r="D76" s="40"/>
      <c r="E76" s="1"/>
      <c r="F76" s="1"/>
      <c r="G76" s="1"/>
      <c r="H76" s="4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43"/>
      <c r="D77" s="40"/>
      <c r="E77" s="1"/>
      <c r="F77" s="1"/>
      <c r="G77" s="1"/>
      <c r="H77" s="4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43"/>
      <c r="D78" s="40"/>
      <c r="E78" s="1"/>
      <c r="F78" s="1"/>
      <c r="G78" s="1"/>
      <c r="H78" s="4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43"/>
      <c r="D79" s="40"/>
      <c r="E79" s="1"/>
      <c r="F79" s="1"/>
      <c r="G79" s="1"/>
      <c r="H79" s="4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43"/>
      <c r="D80" s="40"/>
      <c r="E80" s="1"/>
      <c r="F80" s="1"/>
      <c r="G80" s="1"/>
      <c r="H80" s="4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43"/>
      <c r="D81" s="40"/>
      <c r="E81" s="1"/>
      <c r="F81" s="1"/>
      <c r="G81" s="1"/>
      <c r="H81" s="4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43"/>
      <c r="D82" s="40"/>
      <c r="E82" s="1"/>
      <c r="F82" s="1"/>
      <c r="G82" s="1"/>
      <c r="H82" s="4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43"/>
      <c r="D83" s="40"/>
      <c r="E83" s="1"/>
      <c r="F83" s="1"/>
      <c r="G83" s="1"/>
      <c r="H83" s="4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43"/>
      <c r="D84" s="40"/>
      <c r="E84" s="1"/>
      <c r="F84" s="1"/>
      <c r="G84" s="1"/>
      <c r="H84" s="4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43"/>
      <c r="D85" s="40"/>
      <c r="E85" s="1"/>
      <c r="F85" s="1"/>
      <c r="G85" s="1"/>
      <c r="H85" s="4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43"/>
      <c r="D86" s="40"/>
      <c r="E86" s="1"/>
      <c r="F86" s="1"/>
      <c r="G86" s="1"/>
      <c r="H86" s="4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43"/>
      <c r="D87" s="40"/>
      <c r="E87" s="1"/>
      <c r="F87" s="1"/>
      <c r="G87" s="1"/>
      <c r="H87" s="4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43"/>
      <c r="D88" s="40"/>
      <c r="E88" s="1"/>
      <c r="F88" s="1"/>
      <c r="G88" s="1"/>
      <c r="H88" s="4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43"/>
      <c r="D89" s="40"/>
      <c r="E89" s="1"/>
      <c r="F89" s="1"/>
      <c r="G89" s="1"/>
      <c r="H89" s="4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43"/>
      <c r="D90" s="40"/>
      <c r="E90" s="1"/>
      <c r="F90" s="1"/>
      <c r="G90" s="1"/>
      <c r="H90" s="4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43"/>
      <c r="D91" s="40"/>
      <c r="E91" s="1"/>
      <c r="F91" s="1"/>
      <c r="G91" s="1"/>
      <c r="H91" s="4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43"/>
      <c r="D92" s="40"/>
      <c r="E92" s="1"/>
      <c r="F92" s="1"/>
      <c r="G92" s="1"/>
      <c r="H92" s="4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43"/>
      <c r="D93" s="40"/>
      <c r="E93" s="1"/>
      <c r="F93" s="1"/>
      <c r="G93" s="1"/>
      <c r="H93" s="4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43"/>
      <c r="D94" s="40"/>
      <c r="E94" s="1"/>
      <c r="F94" s="1"/>
      <c r="G94" s="1"/>
      <c r="H94" s="4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43"/>
      <c r="D95" s="40"/>
      <c r="E95" s="1"/>
      <c r="F95" s="1"/>
      <c r="G95" s="1"/>
      <c r="H95" s="4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43"/>
      <c r="D96" s="40"/>
      <c r="E96" s="1"/>
      <c r="F96" s="1"/>
      <c r="G96" s="1"/>
      <c r="H96" s="4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43"/>
      <c r="D97" s="40"/>
      <c r="E97" s="1"/>
      <c r="F97" s="1"/>
      <c r="G97" s="1"/>
      <c r="H97" s="4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43"/>
      <c r="D98" s="40"/>
      <c r="E98" s="1"/>
      <c r="F98" s="1"/>
      <c r="G98" s="1"/>
      <c r="H98" s="4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43"/>
      <c r="D99" s="40"/>
      <c r="E99" s="1"/>
      <c r="F99" s="1"/>
      <c r="G99" s="1"/>
      <c r="H99" s="4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43"/>
      <c r="D100" s="40"/>
      <c r="E100" s="1"/>
      <c r="F100" s="1"/>
      <c r="G100" s="1"/>
      <c r="H100" s="4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43"/>
      <c r="D101" s="40"/>
      <c r="E101" s="1"/>
      <c r="F101" s="1"/>
      <c r="G101" s="1"/>
      <c r="H101" s="4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43"/>
      <c r="D102" s="40"/>
      <c r="E102" s="1"/>
      <c r="F102" s="1"/>
      <c r="G102" s="1"/>
      <c r="H102" s="4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43"/>
      <c r="D103" s="40"/>
      <c r="E103" s="1"/>
      <c r="F103" s="1"/>
      <c r="G103" s="1"/>
      <c r="H103" s="4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43"/>
      <c r="D104" s="40"/>
      <c r="E104" s="1"/>
      <c r="F104" s="1"/>
      <c r="G104" s="1"/>
      <c r="H104" s="4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43"/>
      <c r="D105" s="40"/>
      <c r="E105" s="1"/>
      <c r="F105" s="1"/>
      <c r="G105" s="1"/>
      <c r="H105" s="4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43"/>
      <c r="D106" s="40"/>
      <c r="E106" s="1"/>
      <c r="F106" s="1"/>
      <c r="G106" s="1"/>
      <c r="H106" s="4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43"/>
      <c r="D107" s="40"/>
      <c r="E107" s="1"/>
      <c r="F107" s="1"/>
      <c r="G107" s="1"/>
      <c r="H107" s="4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43"/>
      <c r="D108" s="40"/>
      <c r="E108" s="1"/>
      <c r="F108" s="1"/>
      <c r="G108" s="1"/>
      <c r="H108" s="4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43"/>
      <c r="D109" s="40"/>
      <c r="E109" s="1"/>
      <c r="F109" s="1"/>
      <c r="G109" s="1"/>
      <c r="H109" s="4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43"/>
      <c r="D110" s="40"/>
      <c r="E110" s="1"/>
      <c r="F110" s="1"/>
      <c r="G110" s="1"/>
      <c r="H110" s="4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43"/>
      <c r="D111" s="40"/>
      <c r="E111" s="1"/>
      <c r="F111" s="1"/>
      <c r="G111" s="1"/>
      <c r="H111" s="4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43"/>
      <c r="D112" s="40"/>
      <c r="E112" s="1"/>
      <c r="F112" s="1"/>
      <c r="G112" s="1"/>
      <c r="H112" s="4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43"/>
      <c r="D113" s="40"/>
      <c r="E113" s="1"/>
      <c r="F113" s="1"/>
      <c r="G113" s="1"/>
      <c r="H113" s="4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43"/>
      <c r="D114" s="40"/>
      <c r="E114" s="1"/>
      <c r="F114" s="1"/>
      <c r="G114" s="1"/>
      <c r="H114" s="4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43"/>
      <c r="D115" s="40"/>
      <c r="E115" s="1"/>
      <c r="F115" s="1"/>
      <c r="G115" s="1"/>
      <c r="H115" s="4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43"/>
      <c r="D116" s="40"/>
      <c r="E116" s="1"/>
      <c r="F116" s="1"/>
      <c r="G116" s="1"/>
      <c r="H116" s="4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43"/>
      <c r="D117" s="40"/>
      <c r="E117" s="1"/>
      <c r="F117" s="1"/>
      <c r="G117" s="1"/>
      <c r="H117" s="4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43"/>
      <c r="D118" s="40"/>
      <c r="E118" s="1"/>
      <c r="F118" s="1"/>
      <c r="G118" s="1"/>
      <c r="H118" s="4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43"/>
      <c r="D119" s="40"/>
      <c r="E119" s="1"/>
      <c r="F119" s="1"/>
      <c r="G119" s="1"/>
      <c r="H119" s="4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43"/>
      <c r="D120" s="40"/>
      <c r="E120" s="1"/>
      <c r="F120" s="1"/>
      <c r="G120" s="1"/>
      <c r="H120" s="4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43"/>
      <c r="D121" s="40"/>
      <c r="E121" s="1"/>
      <c r="F121" s="1"/>
      <c r="G121" s="1"/>
      <c r="H121" s="4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43"/>
      <c r="D122" s="40"/>
      <c r="E122" s="1"/>
      <c r="F122" s="1"/>
      <c r="G122" s="1"/>
      <c r="H122" s="4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43"/>
      <c r="D123" s="40"/>
      <c r="E123" s="1"/>
      <c r="F123" s="1"/>
      <c r="G123" s="1"/>
      <c r="H123" s="4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43"/>
      <c r="D124" s="40"/>
      <c r="E124" s="1"/>
      <c r="F124" s="1"/>
      <c r="G124" s="1"/>
      <c r="H124" s="4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43"/>
      <c r="D125" s="40"/>
      <c r="E125" s="1"/>
      <c r="F125" s="1"/>
      <c r="G125" s="1"/>
      <c r="H125" s="4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43"/>
      <c r="D126" s="40"/>
      <c r="E126" s="1"/>
      <c r="F126" s="1"/>
      <c r="G126" s="1"/>
      <c r="H126" s="4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43"/>
      <c r="D127" s="40"/>
      <c r="E127" s="1"/>
      <c r="F127" s="1"/>
      <c r="G127" s="1"/>
      <c r="H127" s="4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43"/>
      <c r="D128" s="40"/>
      <c r="E128" s="1"/>
      <c r="F128" s="1"/>
      <c r="G128" s="1"/>
      <c r="H128" s="4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43"/>
      <c r="D129" s="40"/>
      <c r="E129" s="1"/>
      <c r="F129" s="1"/>
      <c r="G129" s="1"/>
      <c r="H129" s="4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43"/>
      <c r="D130" s="40"/>
      <c r="E130" s="1"/>
      <c r="F130" s="1"/>
      <c r="G130" s="1"/>
      <c r="H130" s="4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43"/>
      <c r="D131" s="40"/>
      <c r="E131" s="1"/>
      <c r="F131" s="1"/>
      <c r="G131" s="1"/>
      <c r="H131" s="4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43"/>
      <c r="D132" s="40"/>
      <c r="E132" s="1"/>
      <c r="F132" s="1"/>
      <c r="G132" s="1"/>
      <c r="H132" s="4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43"/>
      <c r="D133" s="40"/>
      <c r="E133" s="1"/>
      <c r="F133" s="1"/>
      <c r="G133" s="1"/>
      <c r="H133" s="4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43"/>
      <c r="D134" s="40"/>
      <c r="E134" s="1"/>
      <c r="F134" s="1"/>
      <c r="G134" s="1"/>
      <c r="H134" s="4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43"/>
      <c r="D135" s="40"/>
      <c r="E135" s="1"/>
      <c r="F135" s="1"/>
      <c r="G135" s="1"/>
      <c r="H135" s="4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43"/>
      <c r="D136" s="40"/>
      <c r="E136" s="1"/>
      <c r="F136" s="1"/>
      <c r="G136" s="1"/>
      <c r="H136" s="4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43"/>
      <c r="D137" s="40"/>
      <c r="E137" s="1"/>
      <c r="F137" s="1"/>
      <c r="G137" s="1"/>
      <c r="H137" s="4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43"/>
      <c r="D138" s="40"/>
      <c r="E138" s="1"/>
      <c r="F138" s="1"/>
      <c r="G138" s="1"/>
      <c r="H138" s="4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43"/>
      <c r="D139" s="40"/>
      <c r="E139" s="1"/>
      <c r="F139" s="1"/>
      <c r="G139" s="1"/>
      <c r="H139" s="4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43"/>
      <c r="D140" s="40"/>
      <c r="E140" s="1"/>
      <c r="F140" s="1"/>
      <c r="G140" s="1"/>
      <c r="H140" s="4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43"/>
      <c r="D141" s="40"/>
      <c r="E141" s="1"/>
      <c r="F141" s="1"/>
      <c r="G141" s="1"/>
      <c r="H141" s="4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43"/>
      <c r="D142" s="40"/>
      <c r="E142" s="1"/>
      <c r="F142" s="1"/>
      <c r="G142" s="1"/>
      <c r="H142" s="4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43"/>
      <c r="D143" s="40"/>
      <c r="E143" s="1"/>
      <c r="F143" s="1"/>
      <c r="G143" s="1"/>
      <c r="H143" s="4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43"/>
      <c r="D144" s="40"/>
      <c r="E144" s="1"/>
      <c r="F144" s="1"/>
      <c r="G144" s="1"/>
      <c r="H144" s="4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43"/>
      <c r="D145" s="40"/>
      <c r="E145" s="1"/>
      <c r="F145" s="1"/>
      <c r="G145" s="1"/>
      <c r="H145" s="4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43"/>
      <c r="D146" s="40"/>
      <c r="E146" s="1"/>
      <c r="F146" s="1"/>
      <c r="G146" s="1"/>
      <c r="H146" s="4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43"/>
      <c r="D147" s="40"/>
      <c r="E147" s="1"/>
      <c r="F147" s="1"/>
      <c r="G147" s="1"/>
      <c r="H147" s="4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43"/>
      <c r="D148" s="40"/>
      <c r="E148" s="1"/>
      <c r="F148" s="1"/>
      <c r="G148" s="1"/>
      <c r="H148" s="4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43"/>
      <c r="D149" s="40"/>
      <c r="E149" s="1"/>
      <c r="F149" s="1"/>
      <c r="G149" s="1"/>
      <c r="H149" s="4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43"/>
      <c r="D150" s="40"/>
      <c r="E150" s="1"/>
      <c r="F150" s="1"/>
      <c r="G150" s="1"/>
      <c r="H150" s="4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43"/>
      <c r="D151" s="40"/>
      <c r="E151" s="1"/>
      <c r="F151" s="1"/>
      <c r="G151" s="1"/>
      <c r="H151" s="4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43"/>
      <c r="D152" s="40"/>
      <c r="E152" s="1"/>
      <c r="F152" s="1"/>
      <c r="G152" s="1"/>
      <c r="H152" s="4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43"/>
      <c r="D153" s="40"/>
      <c r="E153" s="1"/>
      <c r="F153" s="1"/>
      <c r="G153" s="1"/>
      <c r="H153" s="4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43"/>
      <c r="D154" s="40"/>
      <c r="E154" s="1"/>
      <c r="F154" s="1"/>
      <c r="G154" s="1"/>
      <c r="H154" s="4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43"/>
      <c r="D155" s="40"/>
      <c r="E155" s="1"/>
      <c r="F155" s="1"/>
      <c r="G155" s="1"/>
      <c r="H155" s="4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43"/>
      <c r="D156" s="40"/>
      <c r="E156" s="1"/>
      <c r="F156" s="1"/>
      <c r="G156" s="1"/>
      <c r="H156" s="4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43"/>
      <c r="D157" s="40"/>
      <c r="E157" s="1"/>
      <c r="F157" s="1"/>
      <c r="G157" s="1"/>
      <c r="H157" s="4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43"/>
      <c r="D158" s="40"/>
      <c r="E158" s="1"/>
      <c r="F158" s="1"/>
      <c r="G158" s="1"/>
      <c r="H158" s="4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43"/>
      <c r="D159" s="40"/>
      <c r="E159" s="1"/>
      <c r="F159" s="1"/>
      <c r="G159" s="1"/>
      <c r="H159" s="4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43"/>
      <c r="D160" s="40"/>
      <c r="E160" s="1"/>
      <c r="F160" s="1"/>
      <c r="G160" s="1"/>
      <c r="H160" s="4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43"/>
      <c r="D161" s="40"/>
      <c r="E161" s="1"/>
      <c r="F161" s="1"/>
      <c r="G161" s="1"/>
      <c r="H161" s="4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43"/>
      <c r="D162" s="40"/>
      <c r="E162" s="1"/>
      <c r="F162" s="1"/>
      <c r="G162" s="1"/>
      <c r="H162" s="4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43"/>
      <c r="D163" s="40"/>
      <c r="E163" s="1"/>
      <c r="F163" s="1"/>
      <c r="G163" s="1"/>
      <c r="H163" s="4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43"/>
      <c r="D164" s="40"/>
      <c r="E164" s="1"/>
      <c r="F164" s="1"/>
      <c r="G164" s="1"/>
      <c r="H164" s="4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43"/>
      <c r="D165" s="40"/>
      <c r="E165" s="1"/>
      <c r="F165" s="1"/>
      <c r="G165" s="1"/>
      <c r="H165" s="4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43"/>
      <c r="D166" s="40"/>
      <c r="E166" s="1"/>
      <c r="F166" s="1"/>
      <c r="G166" s="1"/>
      <c r="H166" s="4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43"/>
      <c r="D167" s="40"/>
      <c r="E167" s="1"/>
      <c r="F167" s="1"/>
      <c r="G167" s="1"/>
      <c r="H167" s="4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43"/>
      <c r="D168" s="40"/>
      <c r="E168" s="1"/>
      <c r="F168" s="1"/>
      <c r="G168" s="1"/>
      <c r="H168" s="4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43"/>
      <c r="D169" s="40"/>
      <c r="E169" s="1"/>
      <c r="F169" s="1"/>
      <c r="G169" s="1"/>
      <c r="H169" s="4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43"/>
      <c r="D170" s="40"/>
      <c r="E170" s="1"/>
      <c r="F170" s="1"/>
      <c r="G170" s="1"/>
      <c r="H170" s="4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43"/>
      <c r="D171" s="40"/>
      <c r="E171" s="1"/>
      <c r="F171" s="1"/>
      <c r="G171" s="1"/>
      <c r="H171" s="4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43"/>
      <c r="D172" s="40"/>
      <c r="E172" s="1"/>
      <c r="F172" s="1"/>
      <c r="G172" s="1"/>
      <c r="H172" s="4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43"/>
      <c r="D173" s="40"/>
      <c r="E173" s="1"/>
      <c r="F173" s="1"/>
      <c r="G173" s="1"/>
      <c r="H173" s="4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43"/>
      <c r="D174" s="40"/>
      <c r="E174" s="1"/>
      <c r="F174" s="1"/>
      <c r="G174" s="1"/>
      <c r="H174" s="4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43"/>
      <c r="D175" s="40"/>
      <c r="E175" s="1"/>
      <c r="F175" s="1"/>
      <c r="G175" s="1"/>
      <c r="H175" s="4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43"/>
      <c r="D176" s="40"/>
      <c r="E176" s="1"/>
      <c r="F176" s="1"/>
      <c r="G176" s="1"/>
      <c r="H176" s="4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43"/>
      <c r="D177" s="40"/>
      <c r="E177" s="1"/>
      <c r="F177" s="1"/>
      <c r="G177" s="1"/>
      <c r="H177" s="4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43"/>
      <c r="D178" s="40"/>
      <c r="E178" s="1"/>
      <c r="F178" s="1"/>
      <c r="G178" s="1"/>
      <c r="H178" s="4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43"/>
      <c r="D179" s="40"/>
      <c r="E179" s="1"/>
      <c r="F179" s="1"/>
      <c r="G179" s="1"/>
      <c r="H179" s="4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43"/>
      <c r="D180" s="40"/>
      <c r="E180" s="1"/>
      <c r="F180" s="1"/>
      <c r="G180" s="1"/>
      <c r="H180" s="4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43"/>
      <c r="D181" s="40"/>
      <c r="E181" s="1"/>
      <c r="F181" s="1"/>
      <c r="G181" s="1"/>
      <c r="H181" s="4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43"/>
      <c r="D182" s="40"/>
      <c r="E182" s="1"/>
      <c r="F182" s="1"/>
      <c r="G182" s="1"/>
      <c r="H182" s="4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43"/>
      <c r="D183" s="40"/>
      <c r="E183" s="1"/>
      <c r="F183" s="1"/>
      <c r="G183" s="1"/>
      <c r="H183" s="4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43"/>
      <c r="D184" s="40"/>
      <c r="E184" s="1"/>
      <c r="F184" s="1"/>
      <c r="G184" s="1"/>
      <c r="H184" s="4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43"/>
      <c r="D185" s="40"/>
      <c r="E185" s="1"/>
      <c r="F185" s="1"/>
      <c r="G185" s="1"/>
      <c r="H185" s="4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43"/>
      <c r="D186" s="40"/>
      <c r="E186" s="1"/>
      <c r="F186" s="1"/>
      <c r="G186" s="1"/>
      <c r="H186" s="4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43"/>
      <c r="D187" s="40"/>
      <c r="E187" s="1"/>
      <c r="F187" s="1"/>
      <c r="G187" s="1"/>
      <c r="H187" s="4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43"/>
      <c r="D188" s="40"/>
      <c r="E188" s="1"/>
      <c r="F188" s="1"/>
      <c r="G188" s="1"/>
      <c r="H188" s="4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43"/>
      <c r="D189" s="40"/>
      <c r="E189" s="1"/>
      <c r="F189" s="1"/>
      <c r="G189" s="1"/>
      <c r="H189" s="4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43"/>
      <c r="D190" s="40"/>
      <c r="E190" s="1"/>
      <c r="F190" s="1"/>
      <c r="G190" s="1"/>
      <c r="H190" s="4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43"/>
      <c r="D191" s="40"/>
      <c r="E191" s="1"/>
      <c r="F191" s="1"/>
      <c r="G191" s="1"/>
      <c r="H191" s="4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43"/>
      <c r="D192" s="40"/>
      <c r="E192" s="1"/>
      <c r="F192" s="1"/>
      <c r="G192" s="1"/>
      <c r="H192" s="4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43"/>
      <c r="D193" s="40"/>
      <c r="E193" s="1"/>
      <c r="F193" s="1"/>
      <c r="G193" s="1"/>
      <c r="H193" s="4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43"/>
      <c r="D194" s="40"/>
      <c r="E194" s="1"/>
      <c r="F194" s="1"/>
      <c r="G194" s="1"/>
      <c r="H194" s="4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43"/>
      <c r="D195" s="40"/>
      <c r="E195" s="1"/>
      <c r="F195" s="1"/>
      <c r="G195" s="1"/>
      <c r="H195" s="4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43"/>
      <c r="D196" s="40"/>
      <c r="E196" s="1"/>
      <c r="F196" s="1"/>
      <c r="G196" s="1"/>
      <c r="H196" s="4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43"/>
      <c r="D197" s="40"/>
      <c r="E197" s="1"/>
      <c r="F197" s="1"/>
      <c r="G197" s="1"/>
      <c r="H197" s="4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43"/>
      <c r="D198" s="40"/>
      <c r="E198" s="1"/>
      <c r="F198" s="1"/>
      <c r="G198" s="1"/>
      <c r="H198" s="4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43"/>
      <c r="D199" s="40"/>
      <c r="E199" s="1"/>
      <c r="F199" s="1"/>
      <c r="G199" s="1"/>
      <c r="H199" s="4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43"/>
      <c r="D200" s="40"/>
      <c r="E200" s="1"/>
      <c r="F200" s="1"/>
      <c r="G200" s="1"/>
      <c r="H200" s="4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43"/>
      <c r="D201" s="40"/>
      <c r="E201" s="1"/>
      <c r="F201" s="1"/>
      <c r="G201" s="1"/>
      <c r="H201" s="4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43"/>
      <c r="D202" s="40"/>
      <c r="E202" s="1"/>
      <c r="F202" s="1"/>
      <c r="G202" s="1"/>
      <c r="H202" s="4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43"/>
      <c r="D203" s="40"/>
      <c r="E203" s="1"/>
      <c r="F203" s="1"/>
      <c r="G203" s="1"/>
      <c r="H203" s="4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43"/>
      <c r="D204" s="40"/>
      <c r="E204" s="1"/>
      <c r="F204" s="1"/>
      <c r="G204" s="1"/>
      <c r="H204" s="4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43"/>
      <c r="D205" s="40"/>
      <c r="E205" s="1"/>
      <c r="F205" s="1"/>
      <c r="G205" s="1"/>
      <c r="H205" s="4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43"/>
      <c r="D206" s="40"/>
      <c r="E206" s="1"/>
      <c r="F206" s="1"/>
      <c r="G206" s="1"/>
      <c r="H206" s="4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43"/>
      <c r="D207" s="40"/>
      <c r="E207" s="1"/>
      <c r="F207" s="1"/>
      <c r="G207" s="1"/>
      <c r="H207" s="4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43"/>
      <c r="D208" s="40"/>
      <c r="E208" s="1"/>
      <c r="F208" s="1"/>
      <c r="G208" s="1"/>
      <c r="H208" s="4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43"/>
      <c r="D209" s="40"/>
      <c r="E209" s="1"/>
      <c r="F209" s="1"/>
      <c r="G209" s="1"/>
      <c r="H209" s="4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43"/>
      <c r="D210" s="40"/>
      <c r="E210" s="1"/>
      <c r="F210" s="1"/>
      <c r="G210" s="1"/>
      <c r="H210" s="4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43"/>
      <c r="D211" s="40"/>
      <c r="E211" s="1"/>
      <c r="F211" s="1"/>
      <c r="G211" s="1"/>
      <c r="H211" s="4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43"/>
      <c r="D212" s="40"/>
      <c r="E212" s="1"/>
      <c r="F212" s="1"/>
      <c r="G212" s="1"/>
      <c r="H212" s="4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43"/>
      <c r="D213" s="40"/>
      <c r="E213" s="1"/>
      <c r="F213" s="1"/>
      <c r="G213" s="1"/>
      <c r="H213" s="4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43"/>
      <c r="D214" s="40"/>
      <c r="E214" s="1"/>
      <c r="F214" s="1"/>
      <c r="G214" s="1"/>
      <c r="H214" s="4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43"/>
      <c r="D215" s="40"/>
      <c r="E215" s="1"/>
      <c r="F215" s="1"/>
      <c r="G215" s="1"/>
      <c r="H215" s="4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43"/>
      <c r="D216" s="40"/>
      <c r="E216" s="1"/>
      <c r="F216" s="1"/>
      <c r="G216" s="1"/>
      <c r="H216" s="4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43"/>
      <c r="D217" s="40"/>
      <c r="E217" s="1"/>
      <c r="F217" s="1"/>
      <c r="G217" s="1"/>
      <c r="H217" s="4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43"/>
      <c r="D218" s="40"/>
      <c r="E218" s="1"/>
      <c r="F218" s="1"/>
      <c r="G218" s="1"/>
      <c r="H218" s="4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43"/>
      <c r="D219" s="40"/>
      <c r="E219" s="1"/>
      <c r="F219" s="1"/>
      <c r="G219" s="1"/>
      <c r="H219" s="4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43"/>
      <c r="D220" s="40"/>
      <c r="E220" s="1"/>
      <c r="F220" s="1"/>
      <c r="G220" s="1"/>
      <c r="H220" s="4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43"/>
      <c r="D221" s="40"/>
      <c r="E221" s="1"/>
      <c r="F221" s="1"/>
      <c r="G221" s="1"/>
      <c r="H221" s="4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43"/>
      <c r="D222" s="40"/>
      <c r="E222" s="1"/>
      <c r="F222" s="1"/>
      <c r="G222" s="1"/>
      <c r="H222" s="4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43"/>
      <c r="D223" s="40"/>
      <c r="E223" s="1"/>
      <c r="F223" s="1"/>
      <c r="G223" s="1"/>
      <c r="H223" s="4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43"/>
      <c r="D224" s="40"/>
      <c r="E224" s="1"/>
      <c r="F224" s="1"/>
      <c r="G224" s="1"/>
      <c r="H224" s="4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43"/>
      <c r="D225" s="40"/>
      <c r="E225" s="1"/>
      <c r="F225" s="1"/>
      <c r="G225" s="1"/>
      <c r="H225" s="4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43"/>
      <c r="D226" s="40"/>
      <c r="E226" s="1"/>
      <c r="F226" s="1"/>
      <c r="G226" s="1"/>
      <c r="H226" s="4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43"/>
      <c r="D227" s="40"/>
      <c r="E227" s="1"/>
      <c r="F227" s="1"/>
      <c r="G227" s="1"/>
      <c r="H227" s="4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43"/>
      <c r="D228" s="40"/>
      <c r="E228" s="1"/>
      <c r="F228" s="1"/>
      <c r="G228" s="1"/>
      <c r="H228" s="4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43"/>
      <c r="D229" s="40"/>
      <c r="E229" s="1"/>
      <c r="F229" s="1"/>
      <c r="G229" s="1"/>
      <c r="H229" s="4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43"/>
      <c r="D230" s="40"/>
      <c r="E230" s="1"/>
      <c r="F230" s="1"/>
      <c r="G230" s="1"/>
      <c r="H230" s="4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43"/>
      <c r="D231" s="40"/>
      <c r="E231" s="1"/>
      <c r="F231" s="1"/>
      <c r="G231" s="1"/>
      <c r="H231" s="4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43"/>
      <c r="D232" s="40"/>
      <c r="E232" s="1"/>
      <c r="F232" s="1"/>
      <c r="G232" s="1"/>
      <c r="H232" s="4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43"/>
      <c r="D233" s="40"/>
      <c r="E233" s="1"/>
      <c r="F233" s="1"/>
      <c r="G233" s="1"/>
      <c r="H233" s="4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43"/>
      <c r="D234" s="40"/>
      <c r="E234" s="1"/>
      <c r="F234" s="1"/>
      <c r="G234" s="1"/>
      <c r="H234" s="4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43"/>
      <c r="D235" s="40"/>
      <c r="E235" s="1"/>
      <c r="F235" s="1"/>
      <c r="G235" s="1"/>
      <c r="H235" s="4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43"/>
      <c r="D236" s="40"/>
      <c r="E236" s="1"/>
      <c r="F236" s="1"/>
      <c r="G236" s="1"/>
      <c r="H236" s="4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43"/>
      <c r="D237" s="40"/>
      <c r="E237" s="1"/>
      <c r="F237" s="1"/>
      <c r="G237" s="1"/>
      <c r="H237" s="4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43"/>
      <c r="D238" s="40"/>
      <c r="E238" s="1"/>
      <c r="F238" s="1"/>
      <c r="G238" s="1"/>
      <c r="H238" s="4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43"/>
      <c r="D239" s="40"/>
      <c r="E239" s="1"/>
      <c r="F239" s="1"/>
      <c r="G239" s="1"/>
      <c r="H239" s="4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43"/>
      <c r="D240" s="40"/>
      <c r="E240" s="1"/>
      <c r="F240" s="1"/>
      <c r="G240" s="1"/>
      <c r="H240" s="4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43"/>
      <c r="D241" s="40"/>
      <c r="E241" s="1"/>
      <c r="F241" s="1"/>
      <c r="G241" s="1"/>
      <c r="H241" s="4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43"/>
      <c r="D242" s="40"/>
      <c r="E242" s="1"/>
      <c r="F242" s="1"/>
      <c r="G242" s="1"/>
      <c r="H242" s="4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43"/>
      <c r="D243" s="40"/>
      <c r="E243" s="1"/>
      <c r="F243" s="1"/>
      <c r="G243" s="1"/>
      <c r="H243" s="4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43"/>
      <c r="D244" s="40"/>
      <c r="E244" s="1"/>
      <c r="F244" s="1"/>
      <c r="G244" s="1"/>
      <c r="H244" s="4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43"/>
      <c r="D245" s="40"/>
      <c r="E245" s="1"/>
      <c r="F245" s="1"/>
      <c r="G245" s="1"/>
      <c r="H245" s="4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43"/>
      <c r="D246" s="40"/>
      <c r="E246" s="1"/>
      <c r="F246" s="1"/>
      <c r="G246" s="1"/>
      <c r="H246" s="4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/>
    <row r="248" spans="1:26" ht="15.75" customHeight="1" x14ac:dyDescent="0.25"/>
    <row r="249" spans="1:26" ht="15.75" customHeight="1" x14ac:dyDescent="0.25"/>
    <row r="250" spans="1:26" ht="15.75" customHeight="1" x14ac:dyDescent="0.25"/>
    <row r="251" spans="1:26" ht="15.75" customHeight="1" x14ac:dyDescent="0.25"/>
    <row r="252" spans="1:26" ht="15.75" customHeight="1" x14ac:dyDescent="0.25"/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78">
    <mergeCell ref="J8:M20"/>
    <mergeCell ref="A9:H9"/>
    <mergeCell ref="E23:G23"/>
    <mergeCell ref="E24:G24"/>
    <mergeCell ref="A20:C20"/>
    <mergeCell ref="E20:H21"/>
    <mergeCell ref="A21:C21"/>
    <mergeCell ref="A22:C22"/>
    <mergeCell ref="E22:G22"/>
    <mergeCell ref="A23:D23"/>
    <mergeCell ref="A24:C24"/>
    <mergeCell ref="A19:C19"/>
    <mergeCell ref="E19:G19"/>
    <mergeCell ref="A5:C5"/>
    <mergeCell ref="D5:H5"/>
    <mergeCell ref="A7:H7"/>
    <mergeCell ref="A8:D8"/>
    <mergeCell ref="E8:H8"/>
    <mergeCell ref="A16:C16"/>
    <mergeCell ref="A17:D17"/>
    <mergeCell ref="E17:G17"/>
    <mergeCell ref="A18:C18"/>
    <mergeCell ref="E18:G18"/>
    <mergeCell ref="J35:M40"/>
    <mergeCell ref="A46:E46"/>
    <mergeCell ref="F46:G46"/>
    <mergeCell ref="A40:C40"/>
    <mergeCell ref="E40:G40"/>
    <mergeCell ref="A41:C41"/>
    <mergeCell ref="E41:G41"/>
    <mergeCell ref="J41:M43"/>
    <mergeCell ref="A44:E44"/>
    <mergeCell ref="F44:G44"/>
    <mergeCell ref="E35:G35"/>
    <mergeCell ref="E36:G36"/>
    <mergeCell ref="E31:G31"/>
    <mergeCell ref="E32:G32"/>
    <mergeCell ref="E37:G37"/>
    <mergeCell ref="E38:G38"/>
    <mergeCell ref="A39:C39"/>
    <mergeCell ref="E39:G39"/>
    <mergeCell ref="A32:C32"/>
    <mergeCell ref="A33:C33"/>
    <mergeCell ref="E33:G33"/>
    <mergeCell ref="A34:D34"/>
    <mergeCell ref="E34:G34"/>
    <mergeCell ref="A35:C35"/>
    <mergeCell ref="E28:G28"/>
    <mergeCell ref="A28:D28"/>
    <mergeCell ref="A29:C29"/>
    <mergeCell ref="E29:G29"/>
    <mergeCell ref="A30:C30"/>
    <mergeCell ref="E30:G30"/>
    <mergeCell ref="A25:C25"/>
    <mergeCell ref="E25:G25"/>
    <mergeCell ref="A26:C26"/>
    <mergeCell ref="E26:H26"/>
    <mergeCell ref="A27:C27"/>
    <mergeCell ref="E27:G27"/>
    <mergeCell ref="A13:C13"/>
    <mergeCell ref="E13:G13"/>
    <mergeCell ref="A14:C14"/>
    <mergeCell ref="E14:G14"/>
    <mergeCell ref="A15:C15"/>
    <mergeCell ref="E15:G15"/>
    <mergeCell ref="A10:D10"/>
    <mergeCell ref="E10:H10"/>
    <mergeCell ref="A11:C11"/>
    <mergeCell ref="E11:G11"/>
    <mergeCell ref="A12:C12"/>
    <mergeCell ref="E12:G12"/>
    <mergeCell ref="A1:C1"/>
    <mergeCell ref="D1:H1"/>
    <mergeCell ref="J1:M3"/>
    <mergeCell ref="A2:C2"/>
    <mergeCell ref="D2:H2"/>
    <mergeCell ref="A3:C3"/>
    <mergeCell ref="D3:H3"/>
  </mergeCells>
  <conditionalFormatting sqref="F44">
    <cfRule type="containsBlanks" dxfId="0" priority="1">
      <formula>LEN(TRIM(F44))=0</formula>
    </cfRule>
  </conditionalFormatting>
  <pageMargins left="0.7" right="0.7" top="0.75" bottom="0.75" header="0" footer="0"/>
  <pageSetup paperSize="9" orientation="landscape"/>
  <headerFooter>
    <oddHeader>&amp;RCommission de la Vie Etudiante</oddHead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FSDIE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 Thomas (PA)</cp:lastModifiedBy>
  <dcterms:created xsi:type="dcterms:W3CDTF">2025-04-15T12:30:07Z</dcterms:created>
  <dcterms:modified xsi:type="dcterms:W3CDTF">2025-05-06T10:45:11Z</dcterms:modified>
</cp:coreProperties>
</file>