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Notice" sheetId="1" r:id="rId4"/>
    <sheet state="visible" name="BP global" sheetId="2" r:id="rId5"/>
    <sheet state="visible" name="Budgets structures et projets " sheetId="3" r:id="rId6"/>
    <sheet state="visible" name="Budget analytique" sheetId="4" r:id="rId7"/>
    <sheet state="visible" name="BP projet 1" sheetId="5" r:id="rId8"/>
    <sheet state="visible" name="BP projet 2" sheetId="6" r:id="rId9"/>
    <sheet state="visible" name="BP projet 3" sheetId="7" r:id="rId10"/>
    <sheet state="visible" name="Menu déroulant" sheetId="8" r:id="rId11"/>
    <sheet state="visible" name="Renseignements" sheetId="9" r:id="rId12"/>
  </sheets>
  <definedNames/>
  <calcPr/>
  <extLst>
    <ext uri="GoogleSheetsCustomDataVersion2">
      <go:sheetsCustomData xmlns:go="http://customooxmlschemas.google.com/" r:id="rId13" roundtripDataChecksum="1lGrE+gixXJggSeeXSCo51y3a/25h3H6bDYMv23lXxw="/>
    </ext>
  </extLst>
</workbook>
</file>

<file path=xl/sharedStrings.xml><?xml version="1.0" encoding="utf-8"?>
<sst xmlns="http://schemas.openxmlformats.org/spreadsheetml/2006/main" count="571" uniqueCount="211">
  <si>
    <t xml:space="preserve">Première étape : renseigner le nom de l'association, le nom des projets ainsi que les clefs de répartition choisies dans l'onglet "renseignement" </t>
  </si>
  <si>
    <t>Les charges de structure, Kezako?</t>
  </si>
  <si>
    <t>Bon à savoir : il faut toujours commencer par identifier les CHARGES (ou dépenses)</t>
  </si>
  <si>
    <t>Les charges de structures sont les charges liées à l'existence de la structure juridique</t>
  </si>
  <si>
    <t>Il peut s'agir par exemple de l'assurance, des frais bancaire, d'un loyer, d'un forfait de téléphone etc..</t>
  </si>
  <si>
    <t>Etape 1</t>
  </si>
  <si>
    <t>Sur le premier onglet "Budget structure &amp; projets" :</t>
  </si>
  <si>
    <t>Ces charges sont considérées comme indirectes par rapport aux projets</t>
  </si>
  <si>
    <t>- Lister les charges de structure (colonne A) avec vos propres mots dans l'encadré correspondant (bleu "structure/fonctionnement")</t>
  </si>
  <si>
    <t xml:space="preserve"> </t>
  </si>
  <si>
    <t>Elles sont également parfois appelées "charges de fonctionnement"</t>
  </si>
  <si>
    <t>- Indiquer le nombre et le cout unitaire de chaque dépense (colonnes C &amp; D)</t>
  </si>
  <si>
    <t>Ells sont difficilement finançables c'est la raison pour laquelle il faut imputer un %</t>
  </si>
  <si>
    <t>- Le cout total se calculera automatiquement (colonne E)</t>
  </si>
  <si>
    <t xml:space="preserve">de celles-ci dans chaque projet via une clef de répartition. </t>
  </si>
  <si>
    <t>- Choisissez ensuite la catégorie du plan comptable correspondante (colonne B)</t>
  </si>
  <si>
    <t>Pour vous aider à sélectionner la catégorie de dépense ou de recette, vous pouvez consulter la page 8 &amp; 9 de cette notice</t>
  </si>
  <si>
    <t xml:space="preserve">Etape 2 </t>
  </si>
  <si>
    <t>Poursuivre la même méthodologie pour chaque projet dans les encadrés correspondants (projet 1, projet 2 etc..)</t>
  </si>
  <si>
    <t>Les totaux de chaque catégorie se calculent automatiquement (structure, projets et total final)</t>
  </si>
  <si>
    <t>Les contributions volontaires en nature :</t>
  </si>
  <si>
    <t>Vous devez identifier et chiffrer les contributions volontaires en nature à cette étape !</t>
  </si>
  <si>
    <t>Pour vous aider dans la compréhension des contributions volontaires, vous pouvez regarder la page 10 &amp; 11 de cette notice</t>
  </si>
  <si>
    <t>Attention il ne faut pas oublier de les noter dans les charges ET dans les produits (avec le même montant)</t>
  </si>
  <si>
    <t>Etape 3</t>
  </si>
  <si>
    <t>Vous pouvez à présent vous concentrer sur les produits</t>
  </si>
  <si>
    <t>- Même méthodologie que les charges, pour chaque catégorie (structure et projets) vous pouvez identifier des sources de financement dont vous êtes plutôt sûrs (cotisation, dons, participation des usagers, etc..)</t>
  </si>
  <si>
    <t>Un budget prévisionnel doit être équilibré dans sa version finale mais il n'est pas nécessaire qu'il soit équilibré à cette étape là de la construction !!!</t>
  </si>
  <si>
    <t>Remplir d'abord la colonne G (avec vos mots) puis les colonnes I et J (La colonne K se calcule automatiquement)</t>
  </si>
  <si>
    <t>Ne pas oublier de selectionner la catégorie du plan comptable correspondante (colonne H)</t>
  </si>
  <si>
    <t>Etape 4</t>
  </si>
  <si>
    <t>Se déplacer sur le deuxième onglet "budget analytique"</t>
  </si>
  <si>
    <t>Ne pas prendre peur :)</t>
  </si>
  <si>
    <t>Si vous avez renseigné les catégorie du plan comptable pour chaque charge/dépense (structures et projet), chacune d'elle est reportée sur l'onglet "budget analytique" dans la colonne correspondante</t>
  </si>
  <si>
    <t>On appelle clé de répartition un procédé pour déterminer le partage des charges indirectes classées par nature entre les différents projets</t>
  </si>
  <si>
    <t>La clef de répartition reste arbitraire mais peut se définir avec l'aide de différents moyens :</t>
  </si>
  <si>
    <t>- Temps d'occupation du local</t>
  </si>
  <si>
    <t>- Temps de travail de l'équipe sur chaque projet</t>
  </si>
  <si>
    <t>- Nombre de jour / heures d'activités  etc..</t>
  </si>
  <si>
    <t>Etape 5</t>
  </si>
  <si>
    <t>Déplacez vous sur la ligne 49 de ce même onglet</t>
  </si>
  <si>
    <t>Sur la ligne 51 est reportée pour chaque catégorie (structure et chaque projet) le besoin de financement. La formule est la suivante : recettes/produits - dépenses/charges. Si vous n'avez rempli que vos charges pour le moment, il est normal que le résultat soit égal au montant total des charges</t>
  </si>
  <si>
    <t>Sur la ligne 53 les clef de répartition choisies sont reportées</t>
  </si>
  <si>
    <t>Sur la ligne 55 se calcule automatiquement le montant des charges de structures (charges indirectes) à imputer sur chaque projet en fonction de la clef de répartition choisie</t>
  </si>
  <si>
    <t>Sur la ligne 56, vous trouverez la somme des charges indirectes à imputer + les besoins de financement en charge directe pour chaque projet</t>
  </si>
  <si>
    <t>Cela vous donne donc comme indication le montant de financement qu'il vous reste à trouver pour chaque projet !</t>
  </si>
  <si>
    <t>Indication :</t>
  </si>
  <si>
    <t>Pour vérifier que vos budgets sont équilibrés : la ligne 56 doit comporter que des 0,00€</t>
  </si>
  <si>
    <t xml:space="preserve">Attention, il ne faut pas focaliser sur les lignes 40 et 48 qui NE seront pas équilibrées </t>
  </si>
  <si>
    <t>Et voila</t>
  </si>
  <si>
    <t>Chaque budget de chaque projet est ensuite reporté sur l'onglet correspondant (budget projet 1, budget projet 2 etc..) ainsi que le budget global</t>
  </si>
  <si>
    <t>les charges indirectes sont reportées dans la cellule correspondante (B42) en fonction de votre clef de repartition sur chaque budget de projet</t>
  </si>
  <si>
    <t>Budget global</t>
  </si>
  <si>
    <t>Budget prévisionnel</t>
  </si>
  <si>
    <t>CHARGES</t>
  </si>
  <si>
    <t>PRODUITS</t>
  </si>
  <si>
    <t>Montant</t>
  </si>
  <si>
    <t>Précisions</t>
  </si>
  <si>
    <t>60 – Achat</t>
  </si>
  <si>
    <t>70 – Vente de produits finis, prestations de services, marchandises</t>
  </si>
  <si>
    <t>61 - Services extérieurs</t>
  </si>
  <si>
    <t>74- Subventions d’exploitation</t>
  </si>
  <si>
    <t>62 - Autres services extérieurs</t>
  </si>
  <si>
    <t>DRAC</t>
  </si>
  <si>
    <t>-</t>
  </si>
  <si>
    <t>63 - Impôts et taxes</t>
  </si>
  <si>
    <t>Paris asso + Kit asso - Ville de Paris</t>
  </si>
  <si>
    <t>64- Charges de personnel</t>
  </si>
  <si>
    <t>CROUS (13 850 €) + Action culturelle (800 €)</t>
  </si>
  <si>
    <t>S9FILMS</t>
  </si>
  <si>
    <t>65- Autres charges de gestion courante</t>
  </si>
  <si>
    <t>66- Charges financières</t>
  </si>
  <si>
    <t>75- Autres produits de gestion courante</t>
  </si>
  <si>
    <t>67- Charges exceptionnelles</t>
  </si>
  <si>
    <t>68- Dotation aux amortissements</t>
  </si>
  <si>
    <t>76- Produits financiers</t>
  </si>
  <si>
    <t xml:space="preserve">77-Produits exceptionnels </t>
  </si>
  <si>
    <t>TOTAL des charges d'exploitation (hors contributions)</t>
  </si>
  <si>
    <t>TOTAL des produits d'exploitation (hors contributions)</t>
  </si>
  <si>
    <t>86- Emplois des contributions volontaires en nature</t>
  </si>
  <si>
    <t>87 - Contributions volontaires en nature</t>
  </si>
  <si>
    <t>TOTAL des charges d'exploitation (avec contributions)</t>
  </si>
  <si>
    <t>TOTAL des produits d'exploitation (avec contributions)</t>
  </si>
  <si>
    <t>Réalisé avec le soutien de Projets-19</t>
  </si>
  <si>
    <t>Dépenses</t>
  </si>
  <si>
    <t>Recettes</t>
  </si>
  <si>
    <t>Structure / fonctionnement</t>
  </si>
  <si>
    <t>Intitulé</t>
  </si>
  <si>
    <t>Catégorie de dépenses</t>
  </si>
  <si>
    <t>Nombre</t>
  </si>
  <si>
    <t>Cout Unitaire</t>
  </si>
  <si>
    <t>Cout total</t>
  </si>
  <si>
    <t>Catégorie de recettes</t>
  </si>
  <si>
    <t>Montant unitaire</t>
  </si>
  <si>
    <t>Montant total</t>
  </si>
  <si>
    <t>Assurance MAIF</t>
  </si>
  <si>
    <t>Assurances</t>
  </si>
  <si>
    <t xml:space="preserve">Gestion administrative </t>
  </si>
  <si>
    <t>Bénévolat</t>
  </si>
  <si>
    <t>Banque</t>
  </si>
  <si>
    <t>Services bancaires</t>
  </si>
  <si>
    <t>Cotisations</t>
  </si>
  <si>
    <t>Communication - Instagram et affichage</t>
  </si>
  <si>
    <t>Publicité-publications</t>
  </si>
  <si>
    <t>Dons</t>
  </si>
  <si>
    <t>Site internet</t>
  </si>
  <si>
    <t>Gestion administrative</t>
  </si>
  <si>
    <t>Manque :</t>
  </si>
  <si>
    <t>TOTAL</t>
  </si>
  <si>
    <t>Achats places de spectacles</t>
  </si>
  <si>
    <t>Fournitures d'activités</t>
  </si>
  <si>
    <t>Vente de places tarif réduit</t>
  </si>
  <si>
    <t>Ventes de produits</t>
  </si>
  <si>
    <t>Gestion programmation - billetterie - communication</t>
  </si>
  <si>
    <t>Vente de places tarif plein</t>
  </si>
  <si>
    <t>Kit asso 2</t>
  </si>
  <si>
    <t>Subventions Ville de Paris</t>
  </si>
  <si>
    <t xml:space="preserve">CROUS </t>
  </si>
  <si>
    <t>Subventions organisme semi-public</t>
  </si>
  <si>
    <t>Embauche d'un professeur de théâtre</t>
  </si>
  <si>
    <t>Divers services externes</t>
  </si>
  <si>
    <t>Participation annuelle tarif réduit</t>
  </si>
  <si>
    <t>Participation des usagers (sauf cotisations)</t>
  </si>
  <si>
    <t>Embauche d'intervenants extérieur (master classe, chant, improvisation)</t>
  </si>
  <si>
    <t>Participation annuelle tarif plein</t>
  </si>
  <si>
    <t>Salle de répétion</t>
  </si>
  <si>
    <t>Locations (loyer et charges locatives)</t>
  </si>
  <si>
    <t>Vente de places spectacle tarif réduit</t>
  </si>
  <si>
    <t>Salle de spectacle</t>
  </si>
  <si>
    <t>Vente de places spectacle tarif plein</t>
  </si>
  <si>
    <t>Décors</t>
  </si>
  <si>
    <t>Participation master class</t>
  </si>
  <si>
    <t>Régisseur son, lumière</t>
  </si>
  <si>
    <t>CROUS (salle de répétition+décors)</t>
  </si>
  <si>
    <t>Musiciens</t>
  </si>
  <si>
    <t xml:space="preserve">Paris Asso </t>
  </si>
  <si>
    <t>Maquilleur</t>
  </si>
  <si>
    <t>Action culturelle - CVEC</t>
  </si>
  <si>
    <t>Photographe</t>
  </si>
  <si>
    <t>Aide à la création costume et décor, à la tenue de cours</t>
  </si>
  <si>
    <t>Achat maquillage</t>
  </si>
  <si>
    <t xml:space="preserve">Prêts projecteurs et matériels </t>
  </si>
  <si>
    <t>Mise à disposition de biens &amp; services</t>
  </si>
  <si>
    <t>Achats divers</t>
  </si>
  <si>
    <t>Petit équipement</t>
  </si>
  <si>
    <t>CROUS (presta + WE)</t>
  </si>
  <si>
    <t>Paris asso (Salles+presta)</t>
  </si>
  <si>
    <t>Scénographe</t>
  </si>
  <si>
    <t>DRAC - Aide à la création</t>
  </si>
  <si>
    <t>Subventions Région</t>
  </si>
  <si>
    <t>Aide à la création costume et décor</t>
  </si>
  <si>
    <t>Société S9FILMS</t>
  </si>
  <si>
    <t>Financements privés (entreprise, fondation)</t>
  </si>
  <si>
    <t>Résidence création</t>
  </si>
  <si>
    <t xml:space="preserve">Achats divers </t>
  </si>
  <si>
    <t>Déplacements des intervenants</t>
  </si>
  <si>
    <t>Déplacements</t>
  </si>
  <si>
    <t>Metteur en scène</t>
  </si>
  <si>
    <t>TOTAL DES DEPENSES</t>
  </si>
  <si>
    <t>TOTAL DES RECETTES</t>
  </si>
  <si>
    <t>Budget prévisionnel analytique</t>
  </si>
  <si>
    <t>Structure</t>
  </si>
  <si>
    <t>Clef de répartition</t>
  </si>
  <si>
    <t>%</t>
  </si>
  <si>
    <t>Besoin de financement par structure / projet</t>
  </si>
  <si>
    <t xml:space="preserve">Clé de répartition : </t>
  </si>
  <si>
    <t>Charges indirectes à imputer sur chaque projet</t>
  </si>
  <si>
    <t>Besoin total (charges indirectes + directes) de financement à imputer sur chaque projet</t>
  </si>
  <si>
    <t>Charges indirectes (charge de structure)</t>
  </si>
  <si>
    <t xml:space="preserve">Ressources indirectes </t>
  </si>
  <si>
    <t xml:space="preserve">Charges fixes de fonctionnement </t>
  </si>
  <si>
    <t>Eau gaz électricité</t>
  </si>
  <si>
    <t>Fournitures d'entretien et de bureau</t>
  </si>
  <si>
    <t>Ventes / Manifestation de bienfaisance</t>
  </si>
  <si>
    <t>Ventes de prestations de services</t>
  </si>
  <si>
    <t>Subventions Etat</t>
  </si>
  <si>
    <t>Travaux d'entretien et de réparation</t>
  </si>
  <si>
    <t>ASP - Emploi aidés</t>
  </si>
  <si>
    <t>Subventions Europe (FSE, FEDER)</t>
  </si>
  <si>
    <t>Rémunération d'intermédiaires et honoraires</t>
  </si>
  <si>
    <t>Subventions Département</t>
  </si>
  <si>
    <t>Missions et réceptions</t>
  </si>
  <si>
    <t>Frais postaux, téléphone &amp; internet</t>
  </si>
  <si>
    <t>Autre subvention</t>
  </si>
  <si>
    <t>Impôts et taxes</t>
  </si>
  <si>
    <t>Salaires bruts</t>
  </si>
  <si>
    <t>Produits financiers</t>
  </si>
  <si>
    <t>Charges sociales</t>
  </si>
  <si>
    <t>Dons en nature</t>
  </si>
  <si>
    <t>Autres charges personnel</t>
  </si>
  <si>
    <t>Charges financières (ex : agios)</t>
  </si>
  <si>
    <t>Informations à remplir</t>
  </si>
  <si>
    <t>Nom de la structure :</t>
  </si>
  <si>
    <t>Planches du 25</t>
  </si>
  <si>
    <t>Exercice :</t>
  </si>
  <si>
    <t>2025-2026</t>
  </si>
  <si>
    <t>Clé de répartition</t>
  </si>
  <si>
    <t>Nombre d'élèves</t>
  </si>
  <si>
    <t>Nom du projet 1</t>
  </si>
  <si>
    <t>Voir des spectacles</t>
  </si>
  <si>
    <t>Nom du projet 2</t>
  </si>
  <si>
    <t>La visite de la Vieille Dame</t>
  </si>
  <si>
    <t>Nom du projet 3</t>
  </si>
  <si>
    <t>Tentative d'Aimer</t>
  </si>
  <si>
    <t>Nom du projet 4</t>
  </si>
  <si>
    <t>Nom du projet 5</t>
  </si>
  <si>
    <t>Nom du projet 6</t>
  </si>
  <si>
    <t>Nom du projet 7</t>
  </si>
  <si>
    <t>Nom du projet 8</t>
  </si>
  <si>
    <t>Nom du projet 9</t>
  </si>
  <si>
    <t>Nom du projet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</si>
</sst>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\ [$€-1]"/>
    <numFmt numFmtId="165" formatCode="#,##0\ [$€-1]"/>
    <numFmt numFmtId="166" formatCode="#,##0\ &quot;€&quot;"/>
    <numFmt numFmtId="167" formatCode="d/m/yyyy"/>
    <numFmt numFmtId="168" formatCode="#,##0.00\ &quot;€&quot;"/>
  </numFmts>
  <fonts count="38">
    <font>
      <sz val="10.0"/>
      <color rgb="FF000000"/>
      <name val="Calibri"/>
      <scheme val="minor"/>
    </font>
    <font>
      <sz val="10.0"/>
      <color theme="1"/>
      <name val="Calibri"/>
    </font>
    <font>
      <b/>
      <sz val="18.0"/>
      <color theme="1"/>
      <name val="Calibri"/>
    </font>
    <font>
      <sz val="10.0"/>
      <color rgb="FF000000"/>
      <name val="Calibri"/>
    </font>
    <font>
      <sz val="10.0"/>
      <color rgb="FF000000"/>
      <name val="Arial"/>
    </font>
    <font>
      <b/>
      <sz val="12.0"/>
      <color rgb="FFFF0000"/>
      <name val="Calibri"/>
    </font>
    <font>
      <b/>
      <sz val="10.0"/>
      <color theme="1"/>
      <name val="Calibri"/>
    </font>
    <font>
      <u/>
      <sz val="11.0"/>
      <color rgb="FF0000FF"/>
      <name val="Calibri"/>
    </font>
    <font>
      <sz val="11.0"/>
      <color theme="1"/>
      <name val="Calibri"/>
    </font>
    <font>
      <b/>
      <i/>
      <sz val="10.0"/>
      <color theme="1"/>
      <name val="Calibri"/>
    </font>
    <font>
      <b/>
      <sz val="10.0"/>
      <color rgb="FFFFFFFF"/>
      <name val="Calibri"/>
    </font>
    <font>
      <sz val="12.0"/>
      <color theme="1"/>
      <name val="Calibri"/>
    </font>
    <font>
      <sz val="10.0"/>
      <color theme="1"/>
      <name val="Ubuntu"/>
    </font>
    <font>
      <b/>
      <sz val="36.0"/>
      <color theme="1"/>
      <name val="Calibri"/>
    </font>
    <font/>
    <font>
      <b/>
      <sz val="24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i/>
      <sz val="10.0"/>
      <color rgb="FF000000"/>
      <name val="Calibri"/>
    </font>
    <font>
      <b/>
      <sz val="16.0"/>
      <color rgb="FFFFFFFF"/>
      <name val="Calibri"/>
    </font>
    <font>
      <b/>
      <sz val="12.0"/>
      <color rgb="FF000000"/>
      <name val="Calibri"/>
    </font>
    <font>
      <b/>
      <sz val="20.0"/>
      <color rgb="FFFFFFFF"/>
      <name val="Calibri"/>
    </font>
    <font>
      <sz val="16.0"/>
      <color rgb="FF000000"/>
      <name val="Calibri"/>
    </font>
    <font>
      <b/>
      <sz val="22.0"/>
      <color rgb="FFFFFFFF"/>
      <name val="Calibri"/>
    </font>
    <font>
      <sz val="12.0"/>
      <color rgb="FF000000"/>
      <name val="Calibri"/>
    </font>
    <font>
      <b/>
      <sz val="20.0"/>
      <color theme="0"/>
      <name val="Calibri"/>
    </font>
    <font>
      <b/>
      <sz val="28.0"/>
      <color rgb="FFFFFFFF"/>
      <name val="Calibri"/>
    </font>
    <font>
      <b/>
      <sz val="20.0"/>
      <color theme="1"/>
      <name val="Calibri"/>
    </font>
    <font>
      <b/>
      <sz val="11.0"/>
      <color rgb="FFFF0000"/>
      <name val="Calibri"/>
    </font>
    <font>
      <b/>
      <sz val="16.0"/>
      <color rgb="FFFF0000"/>
      <name val="Calibri"/>
    </font>
    <font>
      <sz val="14.0"/>
      <color rgb="FF000000"/>
      <name val="Calibri"/>
    </font>
    <font>
      <color theme="1"/>
      <name val="Calibri"/>
    </font>
    <font>
      <b/>
      <sz val="10.0"/>
      <color rgb="FF000000"/>
      <name val="Arial"/>
    </font>
  </fonts>
  <fills count="49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FF0000"/>
        <bgColor rgb="FFFF0000"/>
      </patternFill>
    </fill>
    <fill>
      <patternFill patternType="solid">
        <fgColor rgb="FFFF8004"/>
        <bgColor rgb="FFFF8004"/>
      </patternFill>
    </fill>
    <fill>
      <patternFill patternType="solid">
        <fgColor rgb="FF4A86E8"/>
        <bgColor rgb="FF4A86E8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FAF775"/>
        <bgColor rgb="FFFAF775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rgb="FF3D85C6"/>
        <bgColor rgb="FF3D85C6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E36C09"/>
        <bgColor rgb="FFE36C09"/>
      </patternFill>
    </fill>
    <fill>
      <patternFill patternType="solid">
        <fgColor rgb="FF674EA7"/>
        <bgColor rgb="FF674EA7"/>
      </patternFill>
    </fill>
    <fill>
      <patternFill patternType="solid">
        <fgColor rgb="FF8E7CC3"/>
        <bgColor rgb="FF8E7CC3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CC0000"/>
        <bgColor rgb="FFCC0000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1155CC"/>
        <bgColor rgb="FF1155CC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38761D"/>
        <bgColor rgb="FF38761D"/>
      </patternFill>
    </fill>
    <fill>
      <patternFill patternType="solid">
        <fgColor rgb="FF6AA84F"/>
        <bgColor rgb="FF6AA84F"/>
      </patternFill>
    </fill>
    <fill>
      <patternFill patternType="solid">
        <fgColor rgb="FF974806"/>
        <bgColor rgb="FF974806"/>
      </patternFill>
    </fill>
    <fill>
      <patternFill patternType="solid">
        <fgColor rgb="FFFBD4B4"/>
        <bgColor rgb="FFFBD4B4"/>
      </patternFill>
    </fill>
    <fill>
      <patternFill patternType="solid">
        <fgColor rgb="FF494429"/>
        <bgColor rgb="FF494429"/>
      </patternFill>
    </fill>
    <fill>
      <patternFill patternType="solid">
        <fgColor rgb="FF938953"/>
        <bgColor rgb="FF938953"/>
      </patternFill>
    </fill>
    <fill>
      <patternFill patternType="solid">
        <fgColor rgb="FFDDD9C3"/>
        <bgColor rgb="FFDDD9C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DAEEF3"/>
        <bgColor rgb="FFDAEEF3"/>
      </patternFill>
    </fill>
    <fill>
      <patternFill patternType="solid">
        <fgColor rgb="FF953734"/>
        <bgColor rgb="FF953734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FFC000"/>
        <bgColor rgb="FFFFC000"/>
      </patternFill>
    </fill>
    <fill>
      <patternFill patternType="solid">
        <fgColor rgb="FFFFFDA9"/>
        <bgColor rgb="FFFFFDA9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/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30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left" vertical="center"/>
    </xf>
    <xf borderId="0" fillId="0" fontId="6" numFmtId="0" xfId="0" applyFont="1"/>
    <xf borderId="1" fillId="2" fontId="6" numFmtId="0" xfId="0" applyBorder="1" applyFill="1" applyFont="1"/>
    <xf borderId="2" fillId="3" fontId="1" numFmtId="0" xfId="0" applyBorder="1" applyFill="1" applyFont="1"/>
    <xf borderId="3" fillId="0" fontId="6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Alignment="1" applyBorder="1" applyFont="1">
      <alignment shrinkToFit="0" wrapText="1"/>
    </xf>
    <xf borderId="2" fillId="3" fontId="1" numFmtId="0" xfId="0" applyAlignment="1" applyBorder="1" applyFont="1">
      <alignment vertical="center"/>
    </xf>
    <xf borderId="6" fillId="0" fontId="1" numFmtId="0" xfId="0" applyBorder="1" applyFont="1"/>
    <xf borderId="7" fillId="3" fontId="1" numFmtId="0" xfId="0" applyBorder="1" applyFont="1"/>
    <xf borderId="8" fillId="0" fontId="1" numFmtId="0" xfId="0" applyBorder="1" applyFont="1"/>
    <xf borderId="9" fillId="0" fontId="6" numFmtId="0" xfId="0" applyAlignment="1" applyBorder="1" applyFont="1">
      <alignment vertical="center"/>
    </xf>
    <xf borderId="0" fillId="0" fontId="7" numFmtId="0" xfId="0" applyAlignment="1" applyFont="1">
      <alignment shrinkToFit="0" wrapText="1"/>
    </xf>
    <xf borderId="4" fillId="0" fontId="1" numFmtId="0" xfId="0" applyAlignment="1" applyBorder="1" applyFont="1">
      <alignment shrinkToFit="0" wrapText="1"/>
    </xf>
    <xf borderId="9" fillId="0" fontId="1" numFmtId="0" xfId="0" applyBorder="1" applyFont="1"/>
    <xf borderId="1" fillId="4" fontId="6" numFmtId="0" xfId="0" applyBorder="1" applyFill="1" applyFont="1"/>
    <xf borderId="2" fillId="4" fontId="1" numFmtId="0" xfId="0" applyAlignment="1" applyBorder="1" applyFont="1">
      <alignment shrinkToFit="0" wrapText="1"/>
    </xf>
    <xf borderId="7" fillId="4" fontId="1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6" numFmtId="0" xfId="0" applyAlignment="1" applyFont="1">
      <alignment shrinkToFit="0" vertical="center" wrapText="1"/>
    </xf>
    <xf borderId="9" fillId="0" fontId="1" numFmtId="0" xfId="0" applyAlignment="1" applyBorder="1" applyFont="1">
      <alignment shrinkToFit="0" wrapText="1"/>
    </xf>
    <xf borderId="5" fillId="0" fontId="6" numFmtId="0" xfId="0" applyBorder="1" applyFont="1"/>
    <xf borderId="1" fillId="5" fontId="1" numFmtId="0" xfId="0" applyAlignment="1" applyBorder="1" applyFill="1" applyFont="1">
      <alignment shrinkToFit="0" vertical="center" wrapText="1"/>
    </xf>
    <xf borderId="2" fillId="5" fontId="1" numFmtId="0" xfId="0" applyBorder="1" applyFont="1"/>
    <xf borderId="7" fillId="5" fontId="1" numFmtId="0" xfId="0" applyBorder="1" applyFont="1"/>
    <xf borderId="6" fillId="0" fontId="1" numFmtId="0" xfId="0" applyAlignment="1" applyBorder="1" applyFont="1">
      <alignment shrinkToFit="0" vertical="center" wrapText="1"/>
    </xf>
    <xf borderId="9" fillId="0" fontId="9" numFmtId="0" xfId="0" applyAlignment="1" applyBorder="1" applyFont="1">
      <alignment shrinkToFit="0" wrapText="1"/>
    </xf>
    <xf borderId="1" fillId="6" fontId="10" numFmtId="0" xfId="0" applyBorder="1" applyFill="1" applyFont="1"/>
    <xf borderId="2" fillId="6" fontId="10" numFmtId="0" xfId="0" applyBorder="1" applyFont="1"/>
    <xf borderId="7" fillId="6" fontId="10" numFmtId="0" xfId="0" applyBorder="1" applyFont="1"/>
    <xf borderId="0" fillId="0" fontId="11" numFmtId="0" xfId="0" applyFont="1"/>
    <xf borderId="0" fillId="0" fontId="12" numFmtId="0" xfId="0" applyFont="1"/>
    <xf borderId="10" fillId="7" fontId="13" numFmtId="0" xfId="0" applyAlignment="1" applyBorder="1" applyFill="1" applyFont="1">
      <alignment horizontal="center"/>
    </xf>
    <xf borderId="11" fillId="0" fontId="14" numFmtId="0" xfId="0" applyBorder="1" applyFont="1"/>
    <xf borderId="10" fillId="8" fontId="15" numFmtId="0" xfId="0" applyAlignment="1" applyBorder="1" applyFill="1" applyFont="1">
      <alignment horizontal="center"/>
    </xf>
    <xf borderId="10" fillId="9" fontId="16" numFmtId="0" xfId="0" applyAlignment="1" applyBorder="1" applyFill="1" applyFont="1">
      <alignment horizontal="center"/>
    </xf>
    <xf borderId="0" fillId="0" fontId="17" numFmtId="0" xfId="0" applyAlignment="1" applyFont="1">
      <alignment horizontal="center"/>
    </xf>
    <xf borderId="0" fillId="0" fontId="18" numFmtId="0" xfId="0" applyFont="1"/>
    <xf borderId="0" fillId="0" fontId="19" numFmtId="164" xfId="0" applyAlignment="1" applyFont="1" applyNumberFormat="1">
      <alignment horizontal="center"/>
    </xf>
    <xf borderId="12" fillId="10" fontId="17" numFmtId="0" xfId="0" applyAlignment="1" applyBorder="1" applyFill="1" applyFont="1">
      <alignment shrinkToFit="0" vertical="center" wrapText="1"/>
    </xf>
    <xf borderId="12" fillId="10" fontId="17" numFmtId="165" xfId="0" applyAlignment="1" applyBorder="1" applyFont="1" applyNumberFormat="1">
      <alignment horizontal="right" vertical="center"/>
    </xf>
    <xf borderId="0" fillId="0" fontId="17" numFmtId="165" xfId="0" applyAlignment="1" applyFont="1" applyNumberFormat="1">
      <alignment horizontal="right" vertical="center"/>
    </xf>
    <xf borderId="0" fillId="0" fontId="11" numFmtId="0" xfId="0" applyAlignment="1" applyFont="1">
      <alignment shrinkToFit="0" vertical="center" wrapText="1"/>
    </xf>
    <xf borderId="0" fillId="0" fontId="11" numFmtId="165" xfId="0" applyFont="1" applyNumberFormat="1"/>
    <xf borderId="12" fillId="11" fontId="17" numFmtId="165" xfId="0" applyBorder="1" applyFill="1" applyFont="1" applyNumberFormat="1"/>
    <xf borderId="0" fillId="0" fontId="17" numFmtId="165" xfId="0" applyFont="1" applyNumberFormat="1"/>
    <xf borderId="0" fillId="12" fontId="11" numFmtId="0" xfId="0" applyAlignment="1" applyFill="1" applyFont="1">
      <alignment shrinkToFit="0" vertical="center" wrapText="1"/>
    </xf>
    <xf borderId="0" fillId="12" fontId="11" numFmtId="165" xfId="0" applyFont="1" applyNumberFormat="1"/>
    <xf borderId="0" fillId="12" fontId="3" numFmtId="0" xfId="0" applyAlignment="1" applyFont="1">
      <alignment readingOrder="0"/>
    </xf>
    <xf borderId="12" fillId="13" fontId="11" numFmtId="0" xfId="0" applyAlignment="1" applyBorder="1" applyFill="1" applyFont="1">
      <alignment shrinkToFit="0" vertical="center" wrapText="1"/>
    </xf>
    <xf borderId="0" fillId="14" fontId="11" numFmtId="0" xfId="0" applyAlignment="1" applyFill="1" applyFont="1">
      <alignment shrinkToFit="0" vertical="center" wrapText="1"/>
    </xf>
    <xf borderId="0" fillId="14" fontId="11" numFmtId="165" xfId="0" applyFont="1" applyNumberFormat="1"/>
    <xf borderId="0" fillId="14" fontId="3" numFmtId="0" xfId="0" applyAlignment="1" applyFont="1">
      <alignment readingOrder="0"/>
    </xf>
    <xf borderId="0" fillId="15" fontId="11" numFmtId="0" xfId="0" applyAlignment="1" applyFill="1" applyFont="1">
      <alignment shrinkToFit="0" vertical="center" wrapText="1"/>
    </xf>
    <xf borderId="0" fillId="15" fontId="11" numFmtId="165" xfId="0" applyFont="1" applyNumberFormat="1"/>
    <xf borderId="0" fillId="15" fontId="3" numFmtId="0" xfId="0" applyAlignment="1" applyFont="1">
      <alignment readingOrder="0"/>
    </xf>
    <xf borderId="0" fillId="16" fontId="11" numFmtId="0" xfId="0" applyAlignment="1" applyFill="1" applyFont="1">
      <alignment shrinkToFit="0" vertical="center" wrapText="1"/>
    </xf>
    <xf borderId="0" fillId="16" fontId="11" numFmtId="165" xfId="0" applyFont="1" applyNumberFormat="1"/>
    <xf borderId="0" fillId="16" fontId="3" numFmtId="0" xfId="0" applyAlignment="1" applyFont="1">
      <alignment readingOrder="0"/>
    </xf>
    <xf borderId="0" fillId="0" fontId="17" numFmtId="0" xfId="0" applyAlignment="1" applyFont="1">
      <alignment shrinkToFit="0" vertical="center" wrapText="1"/>
    </xf>
    <xf borderId="0" fillId="0" fontId="11" numFmtId="165" xfId="0" applyAlignment="1" applyFont="1" applyNumberFormat="1">
      <alignment horizontal="center"/>
    </xf>
    <xf borderId="12" fillId="2" fontId="20" numFmtId="0" xfId="0" applyAlignment="1" applyBorder="1" applyFont="1">
      <alignment shrinkToFit="0" vertical="center" wrapText="1"/>
    </xf>
    <xf borderId="12" fillId="2" fontId="20" numFmtId="165" xfId="0" applyAlignment="1" applyBorder="1" applyFont="1" applyNumberFormat="1">
      <alignment horizontal="center" vertical="center"/>
    </xf>
    <xf borderId="0" fillId="0" fontId="20" numFmtId="165" xfId="0" applyAlignment="1" applyFont="1" applyNumberFormat="1">
      <alignment horizontal="center" vertical="center"/>
    </xf>
    <xf borderId="12" fillId="2" fontId="20" numFmtId="166" xfId="0" applyAlignment="1" applyBorder="1" applyFont="1" applyNumberFormat="1">
      <alignment horizontal="center" shrinkToFit="0" vertical="center" wrapText="1"/>
    </xf>
    <xf borderId="12" fillId="10" fontId="19" numFmtId="0" xfId="0" applyAlignment="1" applyBorder="1" applyFont="1">
      <alignment shrinkToFit="0" vertical="center" wrapText="1"/>
    </xf>
    <xf borderId="12" fillId="10" fontId="6" numFmtId="165" xfId="0" applyAlignment="1" applyBorder="1" applyFont="1" applyNumberFormat="1">
      <alignment horizontal="right" vertical="center"/>
    </xf>
    <xf borderId="0" fillId="0" fontId="6" numFmtId="165" xfId="0" applyAlignment="1" applyFont="1" applyNumberFormat="1">
      <alignment horizontal="right" vertical="center"/>
    </xf>
    <xf borderId="12" fillId="10" fontId="19" numFmtId="166" xfId="0" applyAlignment="1" applyBorder="1" applyFont="1" applyNumberForma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1" numFmtId="165" xfId="0" applyFont="1" applyNumberFormat="1"/>
    <xf borderId="0" fillId="0" fontId="8" numFmtId="165" xfId="0" applyFont="1" applyNumberFormat="1"/>
    <xf borderId="12" fillId="7" fontId="20" numFmtId="0" xfId="0" applyAlignment="1" applyBorder="1" applyFont="1">
      <alignment shrinkToFit="0" vertical="center" wrapText="1"/>
    </xf>
    <xf borderId="12" fillId="7" fontId="20" numFmtId="165" xfId="0" applyAlignment="1" applyBorder="1" applyFont="1" applyNumberFormat="1">
      <alignment horizontal="center" vertical="center"/>
    </xf>
    <xf borderId="0" fillId="0" fontId="1" numFmtId="164" xfId="0" applyFont="1" applyNumberFormat="1"/>
    <xf borderId="0" fillId="0" fontId="21" numFmtId="167" xfId="0" applyAlignment="1" applyFont="1" applyNumberFormat="1">
      <alignment horizontal="left"/>
    </xf>
    <xf borderId="0" fillId="0" fontId="22" numFmtId="168" xfId="0" applyFont="1" applyNumberFormat="1"/>
    <xf borderId="0" fillId="0" fontId="22" numFmtId="165" xfId="0" applyFont="1" applyNumberFormat="1"/>
    <xf borderId="0" fillId="0" fontId="8" numFmtId="164" xfId="0" applyAlignment="1" applyFont="1" applyNumberFormat="1">
      <alignment horizontal="right"/>
    </xf>
    <xf borderId="0" fillId="0" fontId="8" numFmtId="0" xfId="0" applyFont="1"/>
    <xf borderId="0" fillId="0" fontId="23" numFmtId="0" xfId="0" applyAlignment="1" applyFont="1">
      <alignment horizontal="center"/>
    </xf>
    <xf borderId="0" fillId="0" fontId="23" numFmtId="0" xfId="0" applyFont="1"/>
    <xf borderId="13" fillId="6" fontId="24" numFmtId="0" xfId="0" applyAlignment="1" applyBorder="1" applyFont="1">
      <alignment horizontal="center" shrinkToFit="0" wrapText="1"/>
    </xf>
    <xf borderId="14" fillId="0" fontId="14" numFmtId="0" xfId="0" applyBorder="1" applyFont="1"/>
    <xf borderId="15" fillId="0" fontId="14" numFmtId="0" xfId="0" applyBorder="1" applyFont="1"/>
    <xf borderId="0" fillId="0" fontId="16" numFmtId="0" xfId="0" applyFont="1"/>
    <xf borderId="0" fillId="0" fontId="25" numFmtId="0" xfId="0" applyFont="1"/>
    <xf borderId="12" fillId="17" fontId="17" numFmtId="0" xfId="0" applyAlignment="1" applyBorder="1" applyFill="1" applyFont="1">
      <alignment horizontal="center" shrinkToFit="0" vertical="center" wrapText="1"/>
    </xf>
    <xf borderId="12" fillId="17" fontId="8" numFmtId="0" xfId="0" applyAlignment="1" applyBorder="1" applyFont="1">
      <alignment shrinkToFit="0" wrapText="1"/>
    </xf>
    <xf borderId="12" fillId="13" fontId="17" numFmtId="0" xfId="0" applyBorder="1" applyFont="1"/>
    <xf borderId="12" fillId="13" fontId="8" numFmtId="0" xfId="0" applyBorder="1" applyFont="1"/>
    <xf borderId="16" fillId="18" fontId="26" numFmtId="0" xfId="0" applyAlignment="1" applyBorder="1" applyFill="1" applyFont="1">
      <alignment horizontal="center" shrinkToFit="0" wrapText="1"/>
    </xf>
    <xf borderId="17" fillId="0" fontId="14" numFmtId="0" xfId="0" applyBorder="1" applyFont="1"/>
    <xf borderId="18" fillId="19" fontId="17" numFmtId="0" xfId="0" applyAlignment="1" applyBorder="1" applyFill="1" applyFont="1">
      <alignment horizontal="center" shrinkToFit="0" vertical="center" wrapText="1"/>
    </xf>
    <xf borderId="18" fillId="20" fontId="8" numFmtId="0" xfId="0" applyAlignment="1" applyBorder="1" applyFill="1" applyFont="1">
      <alignment shrinkToFit="0" wrapText="1"/>
    </xf>
    <xf borderId="18" fillId="20" fontId="8" numFmtId="0" xfId="0" applyBorder="1" applyFont="1"/>
    <xf borderId="18" fillId="20" fontId="8" numFmtId="164" xfId="0" applyBorder="1" applyFont="1" applyNumberFormat="1"/>
    <xf borderId="19" fillId="0" fontId="16" numFmtId="0" xfId="0" applyAlignment="1" applyBorder="1" applyFont="1">
      <alignment horizontal="right" shrinkToFit="0" wrapText="1"/>
    </xf>
    <xf borderId="20" fillId="0" fontId="14" numFmtId="0" xfId="0" applyBorder="1" applyFont="1"/>
    <xf borderId="21" fillId="0" fontId="14" numFmtId="0" xfId="0" applyBorder="1" applyFont="1"/>
    <xf borderId="18" fillId="0" fontId="16" numFmtId="164" xfId="0" applyBorder="1" applyFont="1" applyNumberFormat="1"/>
    <xf borderId="0" fillId="0" fontId="27" numFmtId="0" xfId="0" applyFont="1"/>
    <xf borderId="19" fillId="0" fontId="16" numFmtId="164" xfId="0" applyBorder="1" applyFont="1" applyNumberFormat="1"/>
    <xf borderId="22" fillId="21" fontId="25" numFmtId="164" xfId="0" applyAlignment="1" applyBorder="1" applyFill="1" applyFont="1" applyNumberFormat="1">
      <alignment horizontal="center"/>
    </xf>
    <xf borderId="10" fillId="22" fontId="26" numFmtId="0" xfId="0" applyAlignment="1" applyBorder="1" applyFill="1" applyFont="1">
      <alignment horizontal="center" shrinkToFit="0" wrapText="1"/>
    </xf>
    <xf borderId="18" fillId="23" fontId="19" numFmtId="0" xfId="0" applyAlignment="1" applyBorder="1" applyFill="1" applyFont="1">
      <alignment horizontal="center" shrinkToFit="0" wrapText="1"/>
    </xf>
    <xf borderId="18" fillId="23" fontId="19" numFmtId="0" xfId="0" applyAlignment="1" applyBorder="1" applyFont="1">
      <alignment horizontal="center"/>
    </xf>
    <xf borderId="18" fillId="14" fontId="8" numFmtId="0" xfId="0" applyAlignment="1" applyBorder="1" applyFont="1">
      <alignment shrinkToFit="0" wrapText="1"/>
    </xf>
    <xf borderId="18" fillId="14" fontId="8" numFmtId="0" xfId="0" applyBorder="1" applyFont="1"/>
    <xf borderId="18" fillId="14" fontId="8" numFmtId="164" xfId="0" applyBorder="1" applyFont="1" applyNumberFormat="1"/>
    <xf borderId="18" fillId="15" fontId="8" numFmtId="0" xfId="0" applyAlignment="1" applyBorder="1" applyFont="1">
      <alignment shrinkToFit="0" wrapText="1"/>
    </xf>
    <xf borderId="18" fillId="15" fontId="8" numFmtId="0" xfId="0" applyBorder="1" applyFont="1"/>
    <xf borderId="18" fillId="15" fontId="8" numFmtId="164" xfId="0" applyBorder="1" applyFont="1" applyNumberFormat="1"/>
    <xf borderId="10" fillId="2" fontId="28" numFmtId="0" xfId="0" applyAlignment="1" applyBorder="1" applyFont="1">
      <alignment horizontal="center" shrinkToFit="0" wrapText="1"/>
    </xf>
    <xf borderId="18" fillId="24" fontId="19" numFmtId="0" xfId="0" applyAlignment="1" applyBorder="1" applyFill="1" applyFont="1">
      <alignment horizontal="center" shrinkToFit="0" wrapText="1"/>
    </xf>
    <xf borderId="18" fillId="24" fontId="19" numFmtId="0" xfId="0" applyAlignment="1" applyBorder="1" applyFont="1">
      <alignment horizontal="center"/>
    </xf>
    <xf borderId="18" fillId="25" fontId="8" numFmtId="0" xfId="0" applyAlignment="1" applyBorder="1" applyFill="1" applyFont="1">
      <alignment shrinkToFit="0" wrapText="1"/>
    </xf>
    <xf borderId="18" fillId="25" fontId="8" numFmtId="0" xfId="0" applyBorder="1" applyFont="1"/>
    <xf borderId="18" fillId="25" fontId="8" numFmtId="164" xfId="0" applyBorder="1" applyFont="1" applyNumberFormat="1"/>
    <xf borderId="18" fillId="25" fontId="8" numFmtId="0" xfId="0" applyAlignment="1" applyBorder="1" applyFont="1">
      <alignment readingOrder="0"/>
    </xf>
    <xf borderId="18" fillId="25" fontId="8" numFmtId="164" xfId="0" applyAlignment="1" applyBorder="1" applyFont="1" applyNumberFormat="1">
      <alignment readingOrder="0"/>
    </xf>
    <xf borderId="18" fillId="15" fontId="8" numFmtId="0" xfId="0" applyAlignment="1" applyBorder="1" applyFont="1">
      <alignment readingOrder="0" shrinkToFit="0" wrapText="1"/>
    </xf>
    <xf borderId="0" fillId="0" fontId="25" numFmtId="164" xfId="0" applyFont="1" applyNumberFormat="1"/>
    <xf borderId="10" fillId="26" fontId="28" numFmtId="0" xfId="0" applyAlignment="1" applyBorder="1" applyFill="1" applyFont="1">
      <alignment horizontal="center" shrinkToFit="0" wrapText="1"/>
    </xf>
    <xf borderId="18" fillId="27" fontId="19" numFmtId="0" xfId="0" applyAlignment="1" applyBorder="1" applyFill="1" applyFont="1">
      <alignment horizontal="center" shrinkToFit="0" wrapText="1"/>
    </xf>
    <xf borderId="18" fillId="27" fontId="19" numFmtId="0" xfId="0" applyAlignment="1" applyBorder="1" applyFont="1">
      <alignment horizontal="center"/>
    </xf>
    <xf borderId="18" fillId="28" fontId="8" numFmtId="0" xfId="0" applyAlignment="1" applyBorder="1" applyFill="1" applyFont="1">
      <alignment shrinkToFit="0" wrapText="1"/>
    </xf>
    <xf borderId="18" fillId="28" fontId="8" numFmtId="0" xfId="0" applyBorder="1" applyFont="1"/>
    <xf borderId="18" fillId="28" fontId="8" numFmtId="164" xfId="0" applyBorder="1" applyFont="1" applyNumberFormat="1"/>
    <xf borderId="18" fillId="28" fontId="8" numFmtId="0" xfId="0" applyAlignment="1" applyBorder="1" applyFont="1">
      <alignment readingOrder="0"/>
    </xf>
    <xf borderId="18" fillId="15" fontId="8" numFmtId="164" xfId="0" applyAlignment="1" applyBorder="1" applyFont="1" applyNumberFormat="1">
      <alignment readingOrder="0"/>
    </xf>
    <xf borderId="18" fillId="0" fontId="8" numFmtId="164" xfId="0" applyBorder="1" applyFont="1" applyNumberFormat="1"/>
    <xf borderId="0" fillId="0" fontId="29" numFmtId="0" xfId="0" applyFont="1"/>
    <xf borderId="18" fillId="28" fontId="8" numFmtId="164" xfId="0" applyAlignment="1" applyBorder="1" applyFont="1" applyNumberFormat="1">
      <alignment readingOrder="0"/>
    </xf>
    <xf borderId="10" fillId="29" fontId="26" numFmtId="0" xfId="0" applyAlignment="1" applyBorder="1" applyFill="1" applyFont="1">
      <alignment horizontal="center" shrinkToFit="0" wrapText="1"/>
    </xf>
    <xf borderId="18" fillId="30" fontId="19" numFmtId="0" xfId="0" applyAlignment="1" applyBorder="1" applyFill="1" applyFont="1">
      <alignment horizontal="center" shrinkToFit="0" wrapText="1"/>
    </xf>
    <xf borderId="18" fillId="30" fontId="19" numFmtId="0" xfId="0" applyAlignment="1" applyBorder="1" applyFont="1">
      <alignment horizontal="center"/>
    </xf>
    <xf borderId="18" fillId="31" fontId="8" numFmtId="0" xfId="0" applyAlignment="1" applyBorder="1" applyFill="1" applyFont="1">
      <alignment shrinkToFit="0" wrapText="1"/>
    </xf>
    <xf borderId="18" fillId="31" fontId="8" numFmtId="0" xfId="0" applyBorder="1" applyFont="1"/>
    <xf borderId="18" fillId="31" fontId="8" numFmtId="164" xfId="0" applyBorder="1" applyFont="1" applyNumberFormat="1"/>
    <xf borderId="10" fillId="32" fontId="26" numFmtId="0" xfId="0" applyAlignment="1" applyBorder="1" applyFill="1" applyFont="1">
      <alignment horizontal="center" shrinkToFit="0" vertical="top" wrapText="1"/>
    </xf>
    <xf borderId="18" fillId="33" fontId="19" numFmtId="0" xfId="0" applyAlignment="1" applyBorder="1" applyFill="1" applyFont="1">
      <alignment horizontal="center" shrinkToFit="0" wrapText="1"/>
    </xf>
    <xf borderId="18" fillId="33" fontId="19" numFmtId="0" xfId="0" applyAlignment="1" applyBorder="1" applyFont="1">
      <alignment horizontal="center"/>
    </xf>
    <xf borderId="18" fillId="4" fontId="8" numFmtId="0" xfId="0" applyAlignment="1" applyBorder="1" applyFont="1">
      <alignment shrinkToFit="0" wrapText="1"/>
    </xf>
    <xf borderId="18" fillId="4" fontId="8" numFmtId="0" xfId="0" applyBorder="1" applyFont="1"/>
    <xf borderId="18" fillId="4" fontId="8" numFmtId="164" xfId="0" applyBorder="1" applyFont="1" applyNumberFormat="1"/>
    <xf borderId="10" fillId="34" fontId="26" numFmtId="0" xfId="0" applyAlignment="1" applyBorder="1" applyFill="1" applyFont="1">
      <alignment horizontal="center" shrinkToFit="0" vertical="top" wrapText="1"/>
    </xf>
    <xf borderId="18" fillId="21" fontId="19" numFmtId="0" xfId="0" applyAlignment="1" applyBorder="1" applyFont="1">
      <alignment horizontal="center" shrinkToFit="0" wrapText="1"/>
    </xf>
    <xf borderId="18" fillId="21" fontId="19" numFmtId="0" xfId="0" applyAlignment="1" applyBorder="1" applyFont="1">
      <alignment horizontal="center"/>
    </xf>
    <xf borderId="12" fillId="21" fontId="18" numFmtId="0" xfId="0" applyBorder="1" applyFont="1"/>
    <xf borderId="18" fillId="35" fontId="8" numFmtId="0" xfId="0" applyAlignment="1" applyBorder="1" applyFill="1" applyFont="1">
      <alignment shrinkToFit="0" wrapText="1"/>
    </xf>
    <xf borderId="18" fillId="35" fontId="8" numFmtId="0" xfId="0" applyBorder="1" applyFont="1"/>
    <xf borderId="18" fillId="35" fontId="8" numFmtId="164" xfId="0" applyBorder="1" applyFont="1" applyNumberFormat="1"/>
    <xf borderId="10" fillId="36" fontId="26" numFmtId="0" xfId="0" applyAlignment="1" applyBorder="1" applyFill="1" applyFont="1">
      <alignment horizontal="center" shrinkToFit="0" vertical="top" wrapText="1"/>
    </xf>
    <xf borderId="18" fillId="37" fontId="19" numFmtId="0" xfId="0" applyAlignment="1" applyBorder="1" applyFill="1" applyFont="1">
      <alignment horizontal="center" shrinkToFit="0" wrapText="1"/>
    </xf>
    <xf borderId="18" fillId="37" fontId="19" numFmtId="0" xfId="0" applyAlignment="1" applyBorder="1" applyFont="1">
      <alignment horizontal="center"/>
    </xf>
    <xf borderId="12" fillId="37" fontId="18" numFmtId="0" xfId="0" applyBorder="1" applyFont="1"/>
    <xf borderId="18" fillId="38" fontId="8" numFmtId="0" xfId="0" applyAlignment="1" applyBorder="1" applyFill="1" applyFont="1">
      <alignment shrinkToFit="0" wrapText="1"/>
    </xf>
    <xf borderId="18" fillId="38" fontId="8" numFmtId="0" xfId="0" applyBorder="1" applyFont="1"/>
    <xf borderId="18" fillId="38" fontId="8" numFmtId="164" xfId="0" applyBorder="1" applyFont="1" applyNumberFormat="1"/>
    <xf borderId="10" fillId="39" fontId="26" numFmtId="0" xfId="0" applyAlignment="1" applyBorder="1" applyFill="1" applyFont="1">
      <alignment horizontal="center" shrinkToFit="0" vertical="top" wrapText="1"/>
    </xf>
    <xf borderId="18" fillId="40" fontId="19" numFmtId="0" xfId="0" applyAlignment="1" applyBorder="1" applyFill="1" applyFont="1">
      <alignment horizontal="center" shrinkToFit="0" wrapText="1"/>
    </xf>
    <xf borderId="18" fillId="40" fontId="19" numFmtId="0" xfId="0" applyAlignment="1" applyBorder="1" applyFont="1">
      <alignment horizontal="center"/>
    </xf>
    <xf borderId="12" fillId="40" fontId="18" numFmtId="0" xfId="0" applyBorder="1" applyFont="1"/>
    <xf borderId="18" fillId="41" fontId="8" numFmtId="0" xfId="0" applyAlignment="1" applyBorder="1" applyFill="1" applyFont="1">
      <alignment shrinkToFit="0" wrapText="1"/>
    </xf>
    <xf borderId="18" fillId="41" fontId="8" numFmtId="0" xfId="0" applyBorder="1" applyFont="1"/>
    <xf borderId="18" fillId="41" fontId="8" numFmtId="164" xfId="0" applyBorder="1" applyFont="1" applyNumberFormat="1"/>
    <xf borderId="10" fillId="42" fontId="26" numFmtId="0" xfId="0" applyAlignment="1" applyBorder="1" applyFill="1" applyFont="1">
      <alignment horizontal="center" shrinkToFit="0" vertical="top" wrapText="1"/>
    </xf>
    <xf borderId="18" fillId="43" fontId="19" numFmtId="0" xfId="0" applyAlignment="1" applyBorder="1" applyFill="1" applyFont="1">
      <alignment horizontal="center" shrinkToFit="0" wrapText="1"/>
    </xf>
    <xf borderId="18" fillId="43" fontId="19" numFmtId="0" xfId="0" applyAlignment="1" applyBorder="1" applyFont="1">
      <alignment horizontal="center"/>
    </xf>
    <xf borderId="12" fillId="17" fontId="18" numFmtId="0" xfId="0" applyBorder="1" applyFont="1"/>
    <xf borderId="18" fillId="44" fontId="8" numFmtId="0" xfId="0" applyAlignment="1" applyBorder="1" applyFill="1" applyFont="1">
      <alignment shrinkToFit="0" wrapText="1"/>
    </xf>
    <xf borderId="18" fillId="44" fontId="8" numFmtId="0" xfId="0" applyBorder="1" applyFont="1"/>
    <xf borderId="18" fillId="44" fontId="8" numFmtId="164" xfId="0" applyBorder="1" applyFont="1" applyNumberFormat="1"/>
    <xf borderId="10" fillId="45" fontId="26" numFmtId="0" xfId="0" applyAlignment="1" applyBorder="1" applyFill="1" applyFont="1">
      <alignment horizontal="center" shrinkToFit="0" vertical="top" wrapText="1"/>
    </xf>
    <xf borderId="18" fillId="15" fontId="19" numFmtId="0" xfId="0" applyAlignment="1" applyBorder="1" applyFont="1">
      <alignment horizontal="center" shrinkToFit="0" wrapText="1"/>
    </xf>
    <xf borderId="18" fillId="15" fontId="19" numFmtId="0" xfId="0" applyAlignment="1" applyBorder="1" applyFont="1">
      <alignment horizontal="center"/>
    </xf>
    <xf borderId="18" fillId="46" fontId="8" numFmtId="0" xfId="0" applyAlignment="1" applyBorder="1" applyFill="1" applyFont="1">
      <alignment shrinkToFit="0" wrapText="1"/>
    </xf>
    <xf borderId="18" fillId="46" fontId="8" numFmtId="0" xfId="0" applyBorder="1" applyFont="1"/>
    <xf borderId="18" fillId="46" fontId="8" numFmtId="164" xfId="0" applyBorder="1" applyFont="1" applyNumberFormat="1"/>
    <xf borderId="10" fillId="6" fontId="30" numFmtId="0" xfId="0" applyAlignment="1" applyBorder="1" applyFont="1">
      <alignment horizontal="center" shrinkToFit="0" wrapText="1"/>
    </xf>
    <xf borderId="12" fillId="6" fontId="30" numFmtId="164" xfId="0" applyBorder="1" applyFont="1" applyNumberFormat="1"/>
    <xf borderId="23" fillId="7" fontId="31" numFmtId="0" xfId="0" applyAlignment="1" applyBorder="1" applyFont="1">
      <alignment horizontal="center" shrinkToFit="0" vertical="center" wrapText="1"/>
    </xf>
    <xf borderId="24" fillId="0" fontId="14" numFmtId="0" xfId="0" applyBorder="1" applyFont="1"/>
    <xf borderId="25" fillId="0" fontId="14" numFmtId="0" xfId="0" applyBorder="1" applyFont="1"/>
    <xf borderId="26" fillId="24" fontId="32" numFmtId="0" xfId="0" applyAlignment="1" applyBorder="1" applyFont="1">
      <alignment horizontal="center" shrinkToFit="0" vertical="center" wrapText="1"/>
    </xf>
    <xf borderId="27" fillId="0" fontId="14" numFmtId="0" xfId="0" applyBorder="1" applyFont="1"/>
    <xf borderId="18" fillId="13" fontId="19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28" fillId="24" fontId="2" numFmtId="0" xfId="0" applyAlignment="1" applyBorder="1" applyFont="1">
      <alignment horizontal="center" shrinkToFit="0" vertical="center" wrapText="1"/>
    </xf>
    <xf borderId="29" fillId="0" fontId="14" numFmtId="0" xfId="0" applyBorder="1" applyFont="1"/>
    <xf borderId="30" fillId="24" fontId="2" numFmtId="0" xfId="0" applyAlignment="1" applyBorder="1" applyFont="1">
      <alignment horizontal="center" shrinkToFit="0" vertical="center" wrapText="1"/>
    </xf>
    <xf borderId="31" fillId="0" fontId="14" numFmtId="0" xfId="0" applyBorder="1" applyFont="1"/>
    <xf borderId="18" fillId="0" fontId="18" numFmtId="0" xfId="0" applyBorder="1" applyFont="1"/>
    <xf borderId="32" fillId="0" fontId="8" numFmtId="0" xfId="0" applyAlignment="1" applyBorder="1" applyFont="1">
      <alignment shrinkToFit="0" vertical="center" wrapText="1"/>
    </xf>
    <xf borderId="33" fillId="0" fontId="19" numFmtId="0" xfId="0" applyAlignment="1" applyBorder="1" applyFont="1">
      <alignment horizontal="center" shrinkToFit="0" vertical="center" wrapText="1"/>
    </xf>
    <xf borderId="34" fillId="41" fontId="19" numFmtId="0" xfId="0" applyAlignment="1" applyBorder="1" applyFont="1">
      <alignment horizontal="center" shrinkToFit="0" vertical="center" wrapText="1"/>
    </xf>
    <xf borderId="33" fillId="0" fontId="19" numFmtId="0" xfId="0" applyAlignment="1" applyBorder="1" applyFont="1">
      <alignment shrinkToFit="0" vertical="center" wrapText="1"/>
    </xf>
    <xf borderId="34" fillId="41" fontId="19" numFmtId="0" xfId="0" applyAlignment="1" applyBorder="1" applyFont="1">
      <alignment horizontal="center" vertical="center"/>
    </xf>
    <xf borderId="35" fillId="0" fontId="19" numFmtId="0" xfId="0" applyAlignment="1" applyBorder="1" applyFont="1">
      <alignment horizontal="right" shrinkToFit="0" vertical="center" wrapText="1"/>
    </xf>
    <xf borderId="36" fillId="0" fontId="8" numFmtId="0" xfId="0" applyAlignment="1" applyBorder="1" applyFont="1">
      <alignment horizontal="center" shrinkToFit="0" vertical="center" wrapText="1"/>
    </xf>
    <xf borderId="37" fillId="45" fontId="8" numFmtId="9" xfId="0" applyAlignment="1" applyBorder="1" applyFont="1" applyNumberFormat="1">
      <alignment horizontal="center" shrinkToFit="0" vertical="center" wrapText="1"/>
    </xf>
    <xf borderId="38" fillId="11" fontId="19" numFmtId="9" xfId="0" applyAlignment="1" applyBorder="1" applyFont="1" applyNumberFormat="1">
      <alignment horizontal="center" shrinkToFit="0" vertical="center" wrapText="1"/>
    </xf>
    <xf borderId="33" fillId="0" fontId="8" numFmtId="0" xfId="0" applyAlignment="1" applyBorder="1" applyFont="1">
      <alignment shrinkToFit="0" vertical="center" wrapText="1"/>
    </xf>
    <xf borderId="34" fillId="41" fontId="8" numFmtId="0" xfId="0" applyAlignment="1" applyBorder="1" applyFont="1">
      <alignment shrinkToFit="0" vertical="center" wrapText="1"/>
    </xf>
    <xf borderId="39" fillId="0" fontId="8" numFmtId="0" xfId="0" applyAlignment="1" applyBorder="1" applyFont="1">
      <alignment shrinkToFit="0" vertical="center" wrapText="1"/>
    </xf>
    <xf borderId="40" fillId="41" fontId="8" numFmtId="0" xfId="0" applyBorder="1" applyFont="1"/>
    <xf borderId="41" fillId="10" fontId="19" numFmtId="0" xfId="0" applyAlignment="1" applyBorder="1" applyFont="1">
      <alignment shrinkToFit="0" vertical="center" wrapText="1"/>
    </xf>
    <xf borderId="12" fillId="10" fontId="19" numFmtId="165" xfId="0" applyAlignment="1" applyBorder="1" applyFont="1" applyNumberFormat="1">
      <alignment horizontal="right" shrinkToFit="0" vertical="center" wrapText="1"/>
    </xf>
    <xf borderId="40" fillId="47" fontId="19" numFmtId="165" xfId="0" applyAlignment="1" applyBorder="1" applyFill="1" applyFont="1" applyNumberFormat="1">
      <alignment horizontal="right"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165" xfId="0" applyAlignment="1" applyFont="1" applyNumberFormat="1">
      <alignment vertical="center"/>
    </xf>
    <xf borderId="40" fillId="41" fontId="8" numFmtId="165" xfId="0" applyAlignment="1" applyBorder="1" applyFont="1" applyNumberFormat="1">
      <alignment horizontal="right" shrinkToFit="0" vertical="center" wrapText="1"/>
    </xf>
    <xf borderId="0" fillId="0" fontId="1" numFmtId="165" xfId="0" applyAlignment="1" applyFont="1" applyNumberFormat="1">
      <alignment horizontal="right" shrinkToFit="0" vertical="center" wrapText="1"/>
    </xf>
    <xf borderId="0" fillId="0" fontId="8" numFmtId="165" xfId="0" applyAlignment="1" applyFont="1" applyNumberFormat="1">
      <alignment shrinkToFit="0" vertical="center" wrapText="1"/>
    </xf>
    <xf borderId="0" fillId="0" fontId="8" numFmtId="165" xfId="0" applyAlignment="1" applyFont="1" applyNumberFormat="1">
      <alignment horizontal="right" shrinkToFit="0" vertical="center" wrapText="1"/>
    </xf>
    <xf borderId="12" fillId="10" fontId="19" numFmtId="165" xfId="0" applyAlignment="1" applyBorder="1" applyFont="1" applyNumberFormat="1">
      <alignment shrinkToFit="0" vertical="center" wrapText="1"/>
    </xf>
    <xf borderId="41" fillId="13" fontId="8" numFmtId="0" xfId="0" applyAlignment="1" applyBorder="1" applyFont="1">
      <alignment shrinkToFit="0" vertical="center" wrapText="1"/>
    </xf>
    <xf borderId="12" fillId="13" fontId="8" numFmtId="165" xfId="0" applyAlignment="1" applyBorder="1" applyFont="1" applyNumberFormat="1">
      <alignment shrinkToFit="0" vertical="center" wrapText="1"/>
    </xf>
    <xf borderId="12" fillId="13" fontId="8" numFmtId="165" xfId="0" applyAlignment="1" applyBorder="1" applyFont="1" applyNumberFormat="1">
      <alignment horizontal="right" shrinkToFit="0" vertical="center" wrapText="1"/>
    </xf>
    <xf borderId="12" fillId="10" fontId="19" numFmtId="165" xfId="0" applyBorder="1" applyFont="1" applyNumberFormat="1"/>
    <xf borderId="40" fillId="47" fontId="19" numFmtId="165" xfId="0" applyAlignment="1" applyBorder="1" applyFont="1" applyNumberFormat="1">
      <alignment shrinkToFit="0" vertical="center" wrapText="1"/>
    </xf>
    <xf borderId="41" fillId="24" fontId="19" numFmtId="0" xfId="0" applyAlignment="1" applyBorder="1" applyFont="1">
      <alignment shrinkToFit="0" vertical="center" wrapText="1"/>
    </xf>
    <xf borderId="12" fillId="24" fontId="17" numFmtId="165" xfId="0" applyAlignment="1" applyBorder="1" applyFont="1" applyNumberFormat="1">
      <alignment shrinkToFit="0" vertical="center" wrapText="1"/>
    </xf>
    <xf borderId="40" fillId="24" fontId="17" numFmtId="165" xfId="0" applyAlignment="1" applyBorder="1" applyFont="1" applyNumberFormat="1">
      <alignment shrinkToFit="0" vertical="center" wrapText="1"/>
    </xf>
    <xf borderId="42" fillId="7" fontId="19" numFmtId="0" xfId="0" applyAlignment="1" applyBorder="1" applyFont="1">
      <alignment shrinkToFit="0" vertical="center" wrapText="1"/>
    </xf>
    <xf borderId="43" fillId="7" fontId="17" numFmtId="165" xfId="0" applyAlignment="1" applyBorder="1" applyFont="1" applyNumberFormat="1">
      <alignment shrinkToFit="0" vertical="center" wrapText="1"/>
    </xf>
    <xf borderId="22" fillId="7" fontId="17" numFmtId="165" xfId="0" applyAlignment="1" applyBorder="1" applyFont="1" applyNumberFormat="1">
      <alignment shrinkToFit="0" vertical="center" wrapText="1"/>
    </xf>
    <xf borderId="42" fillId="11" fontId="19" numFmtId="0" xfId="0" applyAlignment="1" applyBorder="1" applyFont="1">
      <alignment horizontal="center" shrinkToFit="0" vertical="center" wrapText="1"/>
    </xf>
    <xf borderId="43" fillId="11" fontId="19" numFmtId="0" xfId="0" applyAlignment="1" applyBorder="1" applyFont="1">
      <alignment horizontal="center" shrinkToFit="0" vertical="center" wrapText="1"/>
    </xf>
    <xf borderId="44" fillId="11" fontId="19" numFmtId="0" xfId="0" applyAlignment="1" applyBorder="1" applyFont="1">
      <alignment horizontal="center" shrinkToFit="0" vertical="center" wrapText="1"/>
    </xf>
    <xf borderId="34" fillId="11" fontId="19" numFmtId="0" xfId="0" applyAlignment="1" applyBorder="1" applyFont="1">
      <alignment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45" fillId="0" fontId="8" numFmtId="165" xfId="0" applyAlignment="1" applyBorder="1" applyFont="1" applyNumberFormat="1">
      <alignment horizontal="center" shrinkToFit="0" vertical="center" wrapText="1"/>
    </xf>
    <xf borderId="40" fillId="11" fontId="19" numFmtId="0" xfId="0" applyAlignment="1" applyBorder="1" applyFont="1">
      <alignment shrinkToFit="0" vertical="center" wrapText="1"/>
    </xf>
    <xf borderId="0" fillId="0" fontId="8" numFmtId="165" xfId="0" applyAlignment="1" applyFont="1" applyNumberFormat="1">
      <alignment horizontal="center"/>
    </xf>
    <xf borderId="45" fillId="0" fontId="8" numFmtId="165" xfId="0" applyAlignment="1" applyBorder="1" applyFont="1" applyNumberFormat="1">
      <alignment horizontal="center"/>
    </xf>
    <xf borderId="0" fillId="0" fontId="8" numFmtId="10" xfId="0" applyAlignment="1" applyFont="1" applyNumberFormat="1">
      <alignment horizontal="center" shrinkToFit="0" vertical="center" wrapText="1"/>
    </xf>
    <xf borderId="0" fillId="0" fontId="8" numFmtId="9" xfId="0" applyAlignment="1" applyFont="1" applyNumberFormat="1">
      <alignment horizontal="center" shrinkToFit="0" vertical="center" wrapText="1"/>
    </xf>
    <xf borderId="45" fillId="0" fontId="8" numFmtId="9" xfId="0" applyAlignment="1" applyBorder="1" applyFont="1" applyNumberFormat="1">
      <alignment horizontal="center" shrinkToFit="0" vertical="center" wrapText="1"/>
    </xf>
    <xf borderId="0" fillId="0" fontId="8" numFmtId="10" xfId="0" applyAlignment="1" applyFont="1" applyNumberFormat="1">
      <alignment horizontal="center"/>
    </xf>
    <xf borderId="0" fillId="0" fontId="8" numFmtId="0" xfId="0" applyAlignment="1" applyFont="1">
      <alignment horizontal="center" shrinkToFit="0" vertical="center" wrapText="1"/>
    </xf>
    <xf borderId="0" fillId="0" fontId="33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/>
    </xf>
    <xf borderId="45" fillId="0" fontId="33" numFmtId="165" xfId="0" applyAlignment="1" applyBorder="1" applyFont="1" applyNumberFormat="1">
      <alignment horizontal="center" shrinkToFit="0" vertical="center" wrapText="1"/>
    </xf>
    <xf borderId="22" fillId="11" fontId="19" numFmtId="0" xfId="0" applyAlignment="1" applyBorder="1" applyFont="1">
      <alignment shrinkToFit="0" wrapText="1"/>
    </xf>
    <xf borderId="46" fillId="0" fontId="8" numFmtId="0" xfId="0" applyAlignment="1" applyBorder="1" applyFont="1">
      <alignment horizontal="center" shrinkToFit="0" vertical="center" wrapText="1"/>
    </xf>
    <xf borderId="43" fillId="48" fontId="34" numFmtId="165" xfId="0" applyAlignment="1" applyBorder="1" applyFill="1" applyFont="1" applyNumberFormat="1">
      <alignment horizontal="center" shrinkToFit="0" vertical="center" wrapText="1"/>
    </xf>
    <xf borderId="44" fillId="48" fontId="34" numFmtId="165" xfId="0" applyAlignment="1" applyBorder="1" applyFont="1" applyNumberFormat="1">
      <alignment horizontal="center" shrinkToFit="0" vertical="center" wrapText="1"/>
    </xf>
    <xf borderId="38" fillId="11" fontId="19" numFmtId="0" xfId="0" applyAlignment="1" applyBorder="1" applyFont="1">
      <alignment shrinkToFit="0" wrapText="1"/>
    </xf>
    <xf borderId="37" fillId="48" fontId="5" numFmtId="165" xfId="0" applyAlignment="1" applyBorder="1" applyFont="1" applyNumberFormat="1">
      <alignment horizontal="center" shrinkToFit="0" vertical="center" wrapText="1"/>
    </xf>
    <xf borderId="47" fillId="48" fontId="5" numFmtId="165" xfId="0" applyAlignment="1" applyBorder="1" applyFont="1" applyNumberFormat="1">
      <alignment horizontal="center" shrinkToFit="0" vertical="center" wrapText="1"/>
    </xf>
    <xf borderId="0" fillId="0" fontId="20" numFmtId="0" xfId="0" applyAlignment="1" applyFont="1">
      <alignment horizontal="center"/>
    </xf>
    <xf borderId="0" fillId="0" fontId="35" numFmtId="0" xfId="0" applyFont="1"/>
    <xf borderId="0" fillId="0" fontId="19" numFmtId="166" xfId="0" applyAlignment="1" applyFont="1" applyNumberFormat="1">
      <alignment horizontal="center"/>
    </xf>
    <xf borderId="12" fillId="10" fontId="17" numFmtId="166" xfId="0" applyAlignment="1" applyBorder="1" applyFont="1" applyNumberFormat="1">
      <alignment horizontal="right" vertical="center"/>
    </xf>
    <xf borderId="0" fillId="0" fontId="11" numFmtId="166" xfId="0" applyFont="1" applyNumberFormat="1"/>
    <xf borderId="12" fillId="11" fontId="17" numFmtId="166" xfId="0" applyBorder="1" applyFont="1" applyNumberFormat="1"/>
    <xf borderId="0" fillId="0" fontId="17" numFmtId="166" xfId="0" applyFont="1" applyNumberFormat="1"/>
    <xf borderId="12" fillId="10" fontId="17" numFmtId="166" xfId="0" applyAlignment="1" applyBorder="1" applyFont="1" applyNumberFormat="1">
      <alignment horizontal="right"/>
    </xf>
    <xf borderId="0" fillId="0" fontId="17" numFmtId="165" xfId="0" applyAlignment="1" applyFont="1" applyNumberFormat="1">
      <alignment horizontal="right"/>
    </xf>
    <xf borderId="0" fillId="0" fontId="11" numFmtId="166" xfId="0" applyAlignment="1" applyFont="1" applyNumberFormat="1">
      <alignment horizontal="right"/>
    </xf>
    <xf borderId="0" fillId="0" fontId="11" numFmtId="165" xfId="0" applyAlignment="1" applyFont="1" applyNumberFormat="1">
      <alignment horizontal="right"/>
    </xf>
    <xf borderId="12" fillId="2" fontId="20" numFmtId="166" xfId="0" applyAlignment="1" applyBorder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12" fillId="10" fontId="17" numFmtId="166" xfId="0" applyAlignment="1" applyBorder="1" applyFont="1" applyNumberFormat="1">
      <alignment vertical="center"/>
    </xf>
    <xf borderId="0" fillId="0" fontId="17" numFmtId="166" xfId="0" applyAlignment="1" applyFont="1" applyNumberFormat="1">
      <alignment vertical="center"/>
    </xf>
    <xf borderId="12" fillId="10" fontId="17" numFmtId="166" xfId="0" applyAlignment="1" applyBorder="1" applyFont="1" applyNumberFormat="1">
      <alignment shrinkToFit="0" vertical="center" wrapText="1"/>
    </xf>
    <xf borderId="0" fillId="0" fontId="11" numFmtId="166" xfId="0" applyAlignment="1" applyFont="1" applyNumberFormat="1">
      <alignment shrinkToFit="0" vertical="center" wrapText="1"/>
    </xf>
    <xf borderId="12" fillId="7" fontId="20" numFmtId="166" xfId="0" applyAlignment="1" applyBorder="1" applyFont="1" applyNumberFormat="1">
      <alignment horizontal="center" vertical="center"/>
    </xf>
    <xf borderId="0" fillId="0" fontId="8" numFmtId="166" xfId="0" applyFont="1" applyNumberFormat="1"/>
    <xf borderId="0" fillId="0" fontId="8" numFmtId="164" xfId="0" applyFont="1" applyNumberFormat="1"/>
    <xf borderId="0" fillId="0" fontId="22" numFmtId="166" xfId="0" applyFont="1" applyNumberFormat="1"/>
    <xf borderId="0" fillId="0" fontId="18" numFmtId="166" xfId="0" applyFont="1" applyNumberFormat="1"/>
    <xf borderId="19" fillId="0" fontId="19" numFmtId="0" xfId="0" applyBorder="1" applyFont="1"/>
    <xf borderId="21" fillId="0" fontId="19" numFmtId="0" xfId="0" applyBorder="1" applyFont="1"/>
    <xf borderId="48" fillId="0" fontId="8" numFmtId="0" xfId="0" applyAlignment="1" applyBorder="1" applyFont="1">
      <alignment shrinkToFit="0" wrapText="1"/>
    </xf>
    <xf borderId="4" fillId="0" fontId="8" numFmtId="0" xfId="0" applyAlignment="1" applyBorder="1" applyFont="1">
      <alignment shrinkToFit="0" wrapText="1"/>
    </xf>
    <xf borderId="49" fillId="0" fontId="8" numFmtId="0" xfId="0" applyAlignment="1" applyBorder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0" xfId="0" applyBorder="1" applyFont="1"/>
    <xf borderId="50" fillId="0" fontId="8" numFmtId="0" xfId="0" applyBorder="1" applyFont="1"/>
    <xf borderId="49" fillId="0" fontId="8" numFmtId="0" xfId="0" applyBorder="1" applyFont="1"/>
    <xf borderId="9" fillId="0" fontId="8" numFmtId="0" xfId="0" applyBorder="1" applyFont="1"/>
    <xf borderId="49" fillId="0" fontId="8" numFmtId="0" xfId="0" applyAlignment="1" applyBorder="1" applyFont="1">
      <alignment vertical="bottom"/>
    </xf>
    <xf borderId="51" fillId="0" fontId="8" numFmtId="0" xfId="0" applyAlignment="1" applyBorder="1" applyFont="1">
      <alignment vertical="bottom"/>
    </xf>
    <xf borderId="32" fillId="0" fontId="20" numFmtId="0" xfId="0" applyAlignment="1" applyBorder="1" applyFont="1">
      <alignment horizontal="center" shrinkToFit="0" vertical="center" wrapText="1"/>
    </xf>
    <xf borderId="52" fillId="0" fontId="14" numFmtId="0" xfId="0" applyBorder="1" applyFont="1"/>
    <xf borderId="39" fillId="0" fontId="19" numFmtId="0" xfId="0" applyAlignment="1" applyBorder="1" applyFont="1">
      <alignment horizontal="right" shrinkToFit="0" vertical="center" wrapText="1"/>
    </xf>
    <xf borderId="53" fillId="45" fontId="19" numFmtId="0" xfId="0" applyAlignment="1" applyBorder="1" applyFont="1">
      <alignment horizontal="center" vertical="center"/>
    </xf>
    <xf borderId="35" fillId="0" fontId="21" numFmtId="0" xfId="0" applyAlignment="1" applyBorder="1" applyFont="1">
      <alignment horizontal="right" shrinkToFit="0" wrapText="1"/>
    </xf>
    <xf borderId="47" fillId="45" fontId="21" numFmtId="0" xfId="0" applyAlignment="1" applyBorder="1" applyFont="1">
      <alignment horizontal="center"/>
    </xf>
    <xf borderId="0" fillId="0" fontId="36" numFmtId="0" xfId="0" applyFont="1"/>
    <xf borderId="32" fillId="0" fontId="37" numFmtId="0" xfId="0" applyAlignment="1" applyBorder="1" applyFont="1">
      <alignment horizontal="right"/>
    </xf>
    <xf borderId="34" fillId="45" fontId="37" numFmtId="0" xfId="0" applyAlignment="1" applyBorder="1" applyFont="1">
      <alignment horizontal="center"/>
    </xf>
    <xf borderId="0" fillId="0" fontId="4" numFmtId="10" xfId="0" applyFont="1" applyNumberFormat="1"/>
    <xf borderId="39" fillId="0" fontId="37" numFmtId="0" xfId="0" applyAlignment="1" applyBorder="1" applyFont="1">
      <alignment horizontal="right"/>
    </xf>
    <xf borderId="40" fillId="45" fontId="37" numFmtId="0" xfId="0" applyAlignment="1" applyBorder="1" applyFont="1">
      <alignment horizontal="center" readingOrder="0"/>
    </xf>
    <xf borderId="40" fillId="45" fontId="37" numFmtId="0" xfId="0" applyAlignment="1" applyBorder="1" applyFont="1">
      <alignment horizontal="center"/>
    </xf>
    <xf borderId="35" fillId="0" fontId="37" numFmtId="0" xfId="0" applyAlignment="1" applyBorder="1" applyFont="1">
      <alignment horizontal="right"/>
    </xf>
    <xf borderId="38" fillId="45" fontId="37" numFmtId="0" xfId="0" applyAlignment="1" applyBorder="1" applyFont="1">
      <alignment horizont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ormulaires.service-public.fr/gf/getNotice.do?cerfaNotice=51781&amp;cerfaFormulaire=12156" TargetMode="External"/><Relationship Id="rId2" Type="http://schemas.openxmlformats.org/officeDocument/2006/relationships/hyperlink" Target="https://www.formulaires.service-public.fr/gf/getNotice.do?cerfaNotice=51781&amp;cerfaFormulaire=12156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7.86"/>
    <col customWidth="1" min="3" max="3" width="2.0"/>
    <col customWidth="1" min="4" max="4" width="1.43"/>
    <col customWidth="1" min="5" max="5" width="83.86"/>
  </cols>
  <sheetData>
    <row r="1" ht="12.75" customHeight="1">
      <c r="A1" s="1"/>
      <c r="B1" s="2"/>
    </row>
    <row r="2" ht="12.75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1"/>
      <c r="B3" s="5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"/>
      <c r="B6" s="1"/>
      <c r="C6" s="1"/>
      <c r="D6" s="1"/>
      <c r="E6" s="6"/>
    </row>
    <row r="7" ht="12.75" customHeight="1">
      <c r="A7" s="1"/>
      <c r="B7" s="1"/>
      <c r="C7" s="1"/>
      <c r="D7" s="1"/>
      <c r="E7" s="1"/>
    </row>
    <row r="8" ht="12.75" customHeight="1">
      <c r="A8" s="1"/>
      <c r="B8" s="1"/>
      <c r="C8" s="1"/>
      <c r="D8" s="1"/>
      <c r="E8" s="7" t="s">
        <v>1</v>
      </c>
    </row>
    <row r="9" ht="12.75" customHeight="1">
      <c r="A9" s="6" t="s">
        <v>2</v>
      </c>
      <c r="B9" s="1"/>
      <c r="C9" s="1"/>
      <c r="D9" s="1"/>
      <c r="E9" s="8" t="s">
        <v>3</v>
      </c>
    </row>
    <row r="10" ht="12.75" customHeight="1">
      <c r="A10" s="1"/>
      <c r="B10" s="1"/>
      <c r="C10" s="1"/>
      <c r="D10" s="1"/>
      <c r="E10" s="8" t="s">
        <v>4</v>
      </c>
    </row>
    <row r="11" ht="12.75" customHeight="1">
      <c r="A11" s="9" t="s">
        <v>5</v>
      </c>
      <c r="B11" s="10" t="s">
        <v>6</v>
      </c>
      <c r="C11" s="1"/>
      <c r="D11" s="1"/>
      <c r="E11" s="8" t="s">
        <v>7</v>
      </c>
    </row>
    <row r="12" ht="12.75" customHeight="1">
      <c r="A12" s="11"/>
      <c r="B12" s="12" t="s">
        <v>8</v>
      </c>
      <c r="C12" s="1" t="s">
        <v>9</v>
      </c>
      <c r="D12" s="1"/>
      <c r="E12" s="13" t="s">
        <v>10</v>
      </c>
    </row>
    <row r="13" ht="12.75" customHeight="1">
      <c r="A13" s="11"/>
      <c r="B13" s="14" t="s">
        <v>11</v>
      </c>
      <c r="C13" s="1"/>
      <c r="D13" s="1"/>
      <c r="E13" s="8" t="s">
        <v>12</v>
      </c>
    </row>
    <row r="14" ht="12.75" customHeight="1">
      <c r="A14" s="11"/>
      <c r="B14" s="14" t="s">
        <v>13</v>
      </c>
      <c r="C14" s="1"/>
      <c r="D14" s="1"/>
      <c r="E14" s="15" t="s">
        <v>14</v>
      </c>
    </row>
    <row r="15" ht="12.75" customHeight="1">
      <c r="A15" s="11"/>
      <c r="B15" s="14"/>
      <c r="C15" s="1"/>
      <c r="D15" s="1"/>
      <c r="E15" s="1"/>
    </row>
    <row r="16" ht="12.75" customHeight="1">
      <c r="A16" s="16"/>
      <c r="B16" s="17" t="s">
        <v>15</v>
      </c>
      <c r="C16" s="1"/>
      <c r="D16" s="1"/>
      <c r="E16" s="18" t="s">
        <v>16</v>
      </c>
    </row>
    <row r="17" ht="12.75" customHeight="1">
      <c r="A17" s="1"/>
      <c r="B17" s="1"/>
      <c r="C17" s="1"/>
      <c r="D17" s="1"/>
      <c r="E17" s="1"/>
    </row>
    <row r="18" ht="12.75" customHeight="1">
      <c r="A18" s="9" t="s">
        <v>17</v>
      </c>
      <c r="B18" s="19" t="s">
        <v>18</v>
      </c>
      <c r="C18" s="1"/>
      <c r="D18" s="1"/>
      <c r="E18" s="1"/>
    </row>
    <row r="19" ht="12.75" customHeight="1">
      <c r="A19" s="16"/>
      <c r="B19" s="20" t="s">
        <v>19</v>
      </c>
      <c r="C19" s="1"/>
      <c r="D19" s="1"/>
      <c r="E19" s="1"/>
    </row>
    <row r="20" ht="12.75" customHeight="1">
      <c r="A20" s="1"/>
      <c r="B20" s="1"/>
      <c r="C20" s="1"/>
      <c r="D20" s="1"/>
      <c r="E20" s="1"/>
    </row>
    <row r="21" ht="12.75" customHeight="1">
      <c r="A21" s="1"/>
      <c r="B21" s="21" t="s">
        <v>20</v>
      </c>
      <c r="C21" s="1"/>
      <c r="D21" s="1"/>
      <c r="E21" s="1"/>
    </row>
    <row r="22" ht="12.75" customHeight="1">
      <c r="A22" s="1"/>
      <c r="B22" s="22" t="s">
        <v>21</v>
      </c>
      <c r="C22" s="1"/>
      <c r="D22" s="1"/>
      <c r="E22" s="18" t="s">
        <v>22</v>
      </c>
    </row>
    <row r="23" ht="12.75" customHeight="1">
      <c r="A23" s="1"/>
      <c r="B23" s="23" t="s">
        <v>23</v>
      </c>
      <c r="C23" s="1"/>
      <c r="D23" s="1"/>
      <c r="E23" s="24"/>
    </row>
    <row r="24" ht="12.75" customHeight="1">
      <c r="A24" s="1"/>
      <c r="B24" s="25"/>
      <c r="C24" s="1"/>
      <c r="D24" s="1"/>
      <c r="E24" s="1"/>
    </row>
    <row r="25" ht="12.75" customHeight="1">
      <c r="A25" s="9" t="s">
        <v>24</v>
      </c>
      <c r="B25" s="19" t="s">
        <v>25</v>
      </c>
      <c r="C25" s="1"/>
      <c r="D25" s="1"/>
      <c r="E25" s="1"/>
    </row>
    <row r="26" ht="12.75" customHeight="1">
      <c r="A26" s="11"/>
      <c r="B26" s="12" t="s">
        <v>26</v>
      </c>
      <c r="C26" s="1"/>
      <c r="D26" s="1"/>
      <c r="E26" s="26" t="s">
        <v>27</v>
      </c>
    </row>
    <row r="27" ht="12.75" customHeight="1">
      <c r="A27" s="11"/>
      <c r="B27" s="12" t="s">
        <v>28</v>
      </c>
      <c r="C27" s="1"/>
      <c r="D27" s="1"/>
      <c r="E27" s="1"/>
    </row>
    <row r="28" ht="12.75" customHeight="1">
      <c r="A28" s="16"/>
      <c r="B28" s="27" t="s">
        <v>29</v>
      </c>
      <c r="C28" s="1"/>
      <c r="D28" s="1"/>
      <c r="E28" s="1"/>
    </row>
    <row r="29" ht="12.75" customHeight="1">
      <c r="A29" s="1"/>
      <c r="B29" s="25"/>
      <c r="C29" s="1"/>
      <c r="D29" s="1"/>
      <c r="E29" s="1"/>
    </row>
    <row r="30" ht="12.75" customHeight="1">
      <c r="A30" s="1"/>
      <c r="B30" s="25"/>
      <c r="C30" s="1"/>
      <c r="D30" s="1"/>
      <c r="E30" s="1"/>
    </row>
    <row r="31" ht="12.75" customHeight="1">
      <c r="A31" s="9" t="s">
        <v>30</v>
      </c>
      <c r="B31" s="19" t="s">
        <v>31</v>
      </c>
      <c r="C31" s="1"/>
      <c r="D31" s="1"/>
      <c r="E31" s="1" t="s">
        <v>32</v>
      </c>
    </row>
    <row r="32" ht="12.75" customHeight="1">
      <c r="A32" s="28"/>
      <c r="B32" s="12" t="s">
        <v>33</v>
      </c>
      <c r="C32" s="1"/>
      <c r="D32" s="1"/>
      <c r="E32" s="29" t="s">
        <v>34</v>
      </c>
    </row>
    <row r="33" ht="12.75" customHeight="1">
      <c r="A33" s="11"/>
      <c r="B33" s="12"/>
      <c r="C33" s="1"/>
      <c r="D33" s="1"/>
      <c r="E33" s="30" t="s">
        <v>35</v>
      </c>
    </row>
    <row r="34" ht="12.75" customHeight="1">
      <c r="A34" s="16"/>
      <c r="B34" s="27"/>
      <c r="C34" s="1"/>
      <c r="D34" s="1"/>
      <c r="E34" s="30" t="s">
        <v>36</v>
      </c>
    </row>
    <row r="35" ht="12.75" customHeight="1">
      <c r="A35" s="1"/>
      <c r="B35" s="1"/>
      <c r="C35" s="1"/>
      <c r="D35" s="1"/>
      <c r="E35" s="30" t="s">
        <v>37</v>
      </c>
    </row>
    <row r="36" ht="12.75" customHeight="1">
      <c r="A36" s="1"/>
      <c r="B36" s="1"/>
      <c r="C36" s="1"/>
      <c r="D36" s="1"/>
      <c r="E36" s="31" t="s">
        <v>38</v>
      </c>
    </row>
    <row r="37" ht="12.75" customHeight="1">
      <c r="A37" s="1"/>
      <c r="B37" s="1"/>
      <c r="C37" s="1"/>
      <c r="D37" s="1"/>
      <c r="E37" s="1"/>
    </row>
    <row r="38" ht="12.75" customHeight="1">
      <c r="A38" s="1"/>
      <c r="B38" s="1"/>
      <c r="C38" s="1"/>
      <c r="D38" s="1"/>
      <c r="E38" s="1"/>
    </row>
    <row r="39" ht="12.75" customHeight="1">
      <c r="A39" s="9" t="s">
        <v>39</v>
      </c>
      <c r="B39" s="10" t="s">
        <v>40</v>
      </c>
      <c r="C39" s="1"/>
      <c r="D39" s="1"/>
      <c r="E39" s="1"/>
    </row>
    <row r="40" ht="12.75" customHeight="1">
      <c r="A40" s="11"/>
      <c r="B40" s="32" t="s">
        <v>41</v>
      </c>
      <c r="C40" s="1"/>
      <c r="D40" s="1"/>
      <c r="E40" s="1"/>
    </row>
    <row r="41" ht="12.75" customHeight="1">
      <c r="A41" s="11"/>
      <c r="B41" s="14" t="s">
        <v>42</v>
      </c>
      <c r="C41" s="1"/>
      <c r="D41" s="1"/>
      <c r="E41" s="1"/>
    </row>
    <row r="42" ht="12.75" customHeight="1">
      <c r="A42" s="11"/>
      <c r="B42" s="12" t="s">
        <v>43</v>
      </c>
      <c r="C42" s="1"/>
      <c r="D42" s="1"/>
      <c r="E42" s="1"/>
    </row>
    <row r="43" ht="12.75" customHeight="1">
      <c r="A43" s="11"/>
      <c r="B43" s="12" t="s">
        <v>44</v>
      </c>
      <c r="C43" s="1"/>
      <c r="D43" s="1"/>
      <c r="E43" s="1"/>
    </row>
    <row r="44" ht="12.75" customHeight="1">
      <c r="A44" s="16"/>
      <c r="B44" s="33" t="s">
        <v>45</v>
      </c>
      <c r="C44" s="1"/>
      <c r="D44" s="1"/>
      <c r="E44" s="1"/>
    </row>
    <row r="45" ht="12.75" customHeight="1">
      <c r="A45" s="1"/>
      <c r="B45" s="1"/>
      <c r="C45" s="1"/>
      <c r="D45" s="1"/>
      <c r="E45" s="1"/>
    </row>
    <row r="46" ht="12.75" customHeight="1">
      <c r="A46" s="1"/>
      <c r="B46" s="34" t="s">
        <v>46</v>
      </c>
      <c r="C46" s="1"/>
      <c r="D46" s="1"/>
      <c r="E46" s="1"/>
    </row>
    <row r="47" ht="12.75" customHeight="1">
      <c r="A47" s="1"/>
      <c r="B47" s="35" t="s">
        <v>47</v>
      </c>
      <c r="C47" s="1"/>
      <c r="D47" s="1"/>
      <c r="E47" s="1"/>
    </row>
    <row r="48" ht="12.75" customHeight="1">
      <c r="A48" s="1"/>
      <c r="B48" s="36" t="s">
        <v>48</v>
      </c>
      <c r="C48" s="1"/>
      <c r="D48" s="1"/>
      <c r="E48" s="1"/>
    </row>
    <row r="49" ht="12.75" customHeight="1">
      <c r="A49" s="1"/>
      <c r="B49" s="1"/>
      <c r="C49" s="1"/>
      <c r="D49" s="1"/>
      <c r="E49" s="1"/>
    </row>
    <row r="50" ht="12.75" customHeight="1">
      <c r="A50" s="6" t="s">
        <v>49</v>
      </c>
      <c r="B50" s="37" t="s">
        <v>50</v>
      </c>
      <c r="C50" s="1"/>
      <c r="D50" s="1"/>
      <c r="E50" s="1"/>
    </row>
    <row r="51" ht="12.75" customHeight="1">
      <c r="A51" s="1"/>
      <c r="B51" s="37" t="s">
        <v>51</v>
      </c>
      <c r="C51" s="1"/>
      <c r="D51" s="1"/>
      <c r="E51" s="1"/>
    </row>
    <row r="52" ht="12.75" customHeight="1">
      <c r="A52" s="38"/>
      <c r="B52" s="38"/>
      <c r="C52" s="38"/>
      <c r="D52" s="38"/>
      <c r="E52" s="38"/>
    </row>
    <row r="53" ht="12.75" customHeight="1">
      <c r="A53" s="38"/>
      <c r="B53" s="38"/>
      <c r="C53" s="38"/>
      <c r="D53" s="38"/>
      <c r="E53" s="38"/>
    </row>
    <row r="54" ht="12.75" customHeight="1">
      <c r="A54" s="38"/>
      <c r="B54" s="38"/>
      <c r="C54" s="38"/>
      <c r="D54" s="38"/>
      <c r="E54" s="38"/>
    </row>
    <row r="55" ht="12.75" customHeight="1">
      <c r="A55" s="38"/>
      <c r="B55" s="38"/>
      <c r="C55" s="38"/>
      <c r="D55" s="38"/>
      <c r="E55" s="38"/>
    </row>
    <row r="56" ht="12.75" customHeight="1">
      <c r="A56" s="38"/>
      <c r="B56" s="38"/>
      <c r="C56" s="38"/>
      <c r="D56" s="38"/>
      <c r="E56" s="38"/>
    </row>
    <row r="57" ht="12.75" customHeight="1">
      <c r="A57" s="38"/>
      <c r="B57" s="38"/>
      <c r="C57" s="38"/>
      <c r="D57" s="38"/>
      <c r="E57" s="38"/>
    </row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:E1"/>
    <mergeCell ref="B3:E4"/>
  </mergeCells>
  <hyperlinks>
    <hyperlink r:id="rId1" ref="E16"/>
    <hyperlink r:id="rId2" ref="E22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0.71"/>
    <col customWidth="1" min="2" max="2" width="20.71"/>
    <col customWidth="1" min="3" max="3" width="4.57"/>
    <col customWidth="1" min="4" max="4" width="50.71"/>
    <col customWidth="1" min="5" max="5" width="20.71"/>
    <col customWidth="1" min="6" max="6" width="36.57"/>
  </cols>
  <sheetData>
    <row r="1">
      <c r="A1" s="39" t="str">
        <f>Renseignements!B3</f>
        <v>Planches du 25</v>
      </c>
      <c r="B1" s="40"/>
      <c r="C1" s="40"/>
      <c r="D1" s="40"/>
      <c r="E1" s="4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1" t="s">
        <v>52</v>
      </c>
      <c r="B2" s="40"/>
      <c r="C2" s="40"/>
      <c r="D2" s="40"/>
      <c r="E2" s="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2" t="s">
        <v>53</v>
      </c>
      <c r="B3" s="40"/>
      <c r="C3" s="40"/>
      <c r="D3" s="40"/>
      <c r="E3" s="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2" t="str">
        <f>Renseignements!B4</f>
        <v>2025-2026</v>
      </c>
      <c r="B4" s="40"/>
      <c r="C4" s="40"/>
      <c r="D4" s="40"/>
      <c r="E4" s="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43" t="s">
        <v>54</v>
      </c>
      <c r="C5" s="3"/>
      <c r="D5" s="43" t="s">
        <v>55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4"/>
      <c r="B6" s="45" t="s">
        <v>56</v>
      </c>
      <c r="C6" s="45"/>
      <c r="D6" s="45"/>
      <c r="E6" s="45" t="s">
        <v>56</v>
      </c>
      <c r="F6" s="45" t="s">
        <v>57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6" t="s">
        <v>58</v>
      </c>
      <c r="B7" s="47">
        <f>B8+B9+B10+B11</f>
        <v>8210</v>
      </c>
      <c r="C7" s="48"/>
      <c r="D7" s="46" t="s">
        <v>59</v>
      </c>
      <c r="E7" s="47">
        <f>E8+E9+E10+E11</f>
        <v>9062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49" t="str">
        <f>'Menu déroulant'!$A2</f>
        <v>Eau gaz électricité</v>
      </c>
      <c r="B8" s="50">
        <f>'Budget analytique'!M8</f>
        <v>0</v>
      </c>
      <c r="C8" s="50"/>
      <c r="D8" s="49" t="str">
        <f>'Menu déroulant'!$B2</f>
        <v>Ventes de produits</v>
      </c>
      <c r="E8" s="50">
        <f>'Budget analytique'!Z8</f>
        <v>5576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49" t="str">
        <f>'Menu déroulant'!$A3</f>
        <v>Fournitures d'entretien et de bureau</v>
      </c>
      <c r="B9" s="50">
        <f>'Budget analytique'!M9</f>
        <v>0</v>
      </c>
      <c r="C9" s="50"/>
      <c r="D9" s="49" t="str">
        <f>'Menu déroulant'!$B3</f>
        <v>Ventes / Manifestation de bienfaisance</v>
      </c>
      <c r="E9" s="50">
        <f>'Budget analytique'!Z9</f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49" t="str">
        <f>'Menu déroulant'!$A4</f>
        <v>Fournitures d'activités</v>
      </c>
      <c r="B10" s="50">
        <f>'Budget analytique'!M10</f>
        <v>7610</v>
      </c>
      <c r="C10" s="50"/>
      <c r="D10" s="49" t="str">
        <f>'Menu déroulant'!$B4</f>
        <v>Ventes de prestations de services</v>
      </c>
      <c r="E10" s="50">
        <f>'Budget analytique'!Z10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49" t="str">
        <f>'Menu déroulant'!$A5</f>
        <v>Petit équipement</v>
      </c>
      <c r="B11" s="50">
        <f>'Budget analytique'!M11</f>
        <v>600</v>
      </c>
      <c r="C11" s="50"/>
      <c r="D11" s="49" t="str">
        <f>'Menu déroulant'!$B5</f>
        <v>Participation des usagers (sauf cotisations)</v>
      </c>
      <c r="E11" s="50">
        <f>'Budget analytique'!Z11</f>
        <v>3486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6" t="s">
        <v>60</v>
      </c>
      <c r="B12" s="51">
        <f>B13+B14+B15+B16</f>
        <v>31967.6</v>
      </c>
      <c r="C12" s="52"/>
      <c r="D12" s="46" t="s">
        <v>61</v>
      </c>
      <c r="E12" s="51">
        <f>E13+E16+E18+E20+E22+E26+E28+E30+E34</f>
        <v>31470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49" t="str">
        <f>'Menu déroulant'!$A6</f>
        <v>Locations (loyer et charges locatives)</v>
      </c>
      <c r="B13" s="50">
        <f>'Budget analytique'!M13</f>
        <v>12560</v>
      </c>
      <c r="C13" s="50"/>
      <c r="D13" s="49" t="str">
        <f>'Menu déroulant'!$B6</f>
        <v>Subventions Etat</v>
      </c>
      <c r="E13" s="50">
        <f>'Budget analytique'!Z13</f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49" t="str">
        <f>'Menu déroulant'!$A7</f>
        <v>Travaux d'entretien et de réparation</v>
      </c>
      <c r="B14" s="50">
        <f>'Budget analytique'!M14</f>
        <v>0</v>
      </c>
      <c r="C14" s="50"/>
      <c r="D14" s="49"/>
      <c r="E14" s="50" t="str">
        <f>'Budget analytique'!Z14</f>
        <v/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49" t="str">
        <f>'Menu déroulant'!$A8</f>
        <v>Assurances</v>
      </c>
      <c r="B15" s="50">
        <f>'Budget analytique'!M15</f>
        <v>116.1</v>
      </c>
      <c r="C15" s="50"/>
      <c r="D15" s="49"/>
      <c r="E15" s="50" t="str">
        <f>'Budget analytique'!Z15</f>
        <v/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49" t="str">
        <f>'Menu déroulant'!$A9</f>
        <v>Divers services externes</v>
      </c>
      <c r="B16" s="50">
        <f>'Budget analytique'!M16</f>
        <v>19291.5</v>
      </c>
      <c r="C16" s="50"/>
      <c r="D16" s="49" t="str">
        <f>'Menu déroulant'!$B7</f>
        <v>ASP - Emploi aidés</v>
      </c>
      <c r="E16" s="50">
        <f>'Budget analytique'!Z16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46" t="s">
        <v>62</v>
      </c>
      <c r="B17" s="51">
        <f>B18+B19+B21+B20+B22+B23</f>
        <v>406.8</v>
      </c>
      <c r="C17" s="52"/>
      <c r="D17" s="49"/>
      <c r="E17" s="50" t="str">
        <f>'Budget analytique'!Z17</f>
        <v/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9" t="str">
        <f>'Menu déroulant'!$A10</f>
        <v>Rémunération d'intermédiaires et honoraires</v>
      </c>
      <c r="B18" s="50">
        <f>'Budget analytique'!M18</f>
        <v>0</v>
      </c>
      <c r="C18" s="50"/>
      <c r="D18" s="49" t="str">
        <f>'Menu déroulant'!$B8</f>
        <v>Subventions Europe (FSE, FEDER)</v>
      </c>
      <c r="E18" s="50">
        <f>'Budget analytique'!Z18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9" t="str">
        <f>'Menu déroulant'!$A11</f>
        <v>Publicité-publications</v>
      </c>
      <c r="B19" s="50">
        <f>'Budget analytique'!M19</f>
        <v>154</v>
      </c>
      <c r="C19" s="50"/>
      <c r="D19" s="49"/>
      <c r="E19" s="50" t="str">
        <f>'Budget analytique'!Z19</f>
        <v/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9" t="str">
        <f>'Menu déroulant'!$A12</f>
        <v>Déplacements</v>
      </c>
      <c r="B20" s="50">
        <f>'Budget analytique'!M20</f>
        <v>200</v>
      </c>
      <c r="C20" s="50"/>
      <c r="D20" s="53" t="str">
        <f>'Menu déroulant'!$B9</f>
        <v>Subventions Région</v>
      </c>
      <c r="E20" s="54">
        <f>'Budget analytique'!Z20</f>
        <v>4500</v>
      </c>
      <c r="F20" s="55" t="s">
        <v>63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9" t="str">
        <f>'Menu déroulant'!$A13</f>
        <v>Missions et réceptions</v>
      </c>
      <c r="B21" s="50">
        <f>'Budget analytique'!M21</f>
        <v>0</v>
      </c>
      <c r="C21" s="50"/>
      <c r="D21" s="49"/>
      <c r="E21" s="50" t="str">
        <f>'Budget analytique'!Z21</f>
        <v/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9" t="str">
        <f>'Menu déroulant'!$A14</f>
        <v>Frais postaux, téléphone &amp; internet</v>
      </c>
      <c r="B22" s="50">
        <f>'Budget analytique'!M22</f>
        <v>0</v>
      </c>
      <c r="C22" s="50"/>
      <c r="D22" s="49" t="str">
        <f>'Menu déroulant'!$B10</f>
        <v>Subventions Département</v>
      </c>
      <c r="E22" s="50">
        <f>'Budget analytique'!Z22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9" t="str">
        <f>'Menu déroulant'!$A15</f>
        <v>Services bancaires</v>
      </c>
      <c r="B23" s="50">
        <f>'Budget analytique'!M23</f>
        <v>52.8</v>
      </c>
      <c r="C23" s="50"/>
      <c r="D23" s="49" t="s">
        <v>64</v>
      </c>
      <c r="E23" s="50" t="str">
        <f>'Budget analytique'!Z23</f>
        <v/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9"/>
      <c r="B24" s="50"/>
      <c r="C24" s="50"/>
      <c r="D24" s="49" t="s">
        <v>64</v>
      </c>
      <c r="E24" s="50" t="str">
        <f>'Budget analytique'!Z24</f>
        <v/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6" t="s">
        <v>65</v>
      </c>
      <c r="B25" s="51">
        <f>'Budget analytique'!M25</f>
        <v>0</v>
      </c>
      <c r="C25" s="52"/>
      <c r="D25" s="49" t="s">
        <v>64</v>
      </c>
      <c r="E25" s="50" t="str">
        <f>'Budget analytique'!Z25</f>
        <v/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6"/>
      <c r="B26" s="50"/>
      <c r="C26" s="50"/>
      <c r="D26" s="57" t="str">
        <f>'Menu déroulant'!$B11</f>
        <v>Subventions Ville de Paris</v>
      </c>
      <c r="E26" s="58">
        <f>'Budget analytique'!Z26</f>
        <v>11320</v>
      </c>
      <c r="F26" s="59" t="s">
        <v>66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6" t="s">
        <v>67</v>
      </c>
      <c r="B27" s="51">
        <f>B28+B29+B30</f>
        <v>0</v>
      </c>
      <c r="C27" s="52"/>
      <c r="D27" s="49"/>
      <c r="E27" s="50" t="str">
        <f>'Budget analytique'!Z27</f>
        <v/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9" t="str">
        <f>'Menu déroulant'!$A17</f>
        <v>Salaires bruts</v>
      </c>
      <c r="B28" s="50">
        <f>'Budget analytique'!M28</f>
        <v>0</v>
      </c>
      <c r="C28" s="50"/>
      <c r="D28" s="60" t="str">
        <f>'Menu déroulant'!$B12</f>
        <v>Subventions organisme semi-public</v>
      </c>
      <c r="E28" s="61">
        <f>'Budget analytique'!Z28</f>
        <v>14650</v>
      </c>
      <c r="F28" s="62" t="s">
        <v>68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9" t="str">
        <f>'Menu déroulant'!$A18</f>
        <v>Charges sociales</v>
      </c>
      <c r="B29" s="50">
        <f>'Budget analytique'!M29</f>
        <v>0</v>
      </c>
      <c r="C29" s="50"/>
      <c r="D29" s="49"/>
      <c r="E29" s="50" t="str">
        <f>'Budget analytique'!Z29</f>
        <v/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9" t="str">
        <f>'Menu déroulant'!$A19</f>
        <v>Autres charges personnel</v>
      </c>
      <c r="B30" s="50">
        <f>'Budget analytique'!M30</f>
        <v>0</v>
      </c>
      <c r="C30" s="50"/>
      <c r="D30" s="63" t="str">
        <f>'Menu déroulant'!$B13</f>
        <v>Financements privés (entreprise, fondation)</v>
      </c>
      <c r="E30" s="64">
        <f>'Budget analytique'!Z30</f>
        <v>1000</v>
      </c>
      <c r="F30" s="65" t="s">
        <v>69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49"/>
      <c r="B31" s="50"/>
      <c r="C31" s="50"/>
      <c r="D31" s="49" t="s">
        <v>64</v>
      </c>
      <c r="E31" s="50" t="str">
        <f>'Budget analytique'!Z31</f>
        <v/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6" t="s">
        <v>70</v>
      </c>
      <c r="B32" s="51">
        <f>'Budget analytique'!M32</f>
        <v>0</v>
      </c>
      <c r="C32" s="52"/>
      <c r="D32" s="49" t="s">
        <v>64</v>
      </c>
      <c r="E32" s="50" t="str">
        <f>'Budget analytique'!Z32</f>
        <v/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9"/>
      <c r="B33" s="50"/>
      <c r="C33" s="50"/>
      <c r="D33" s="49" t="s">
        <v>64</v>
      </c>
      <c r="E33" s="50" t="str">
        <f>'Budget analytique'!Z33</f>
        <v/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6" t="s">
        <v>71</v>
      </c>
      <c r="B34" s="51">
        <f>'Budget analytique'!M34</f>
        <v>0</v>
      </c>
      <c r="C34" s="52"/>
      <c r="D34" s="49" t="str">
        <f>'Menu déroulant'!$B14</f>
        <v>Autre subvention</v>
      </c>
      <c r="E34" s="50">
        <f>'Budget analytique'!Z34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49"/>
      <c r="B35" s="50"/>
      <c r="C35" s="50"/>
      <c r="D35" s="46" t="s">
        <v>72</v>
      </c>
      <c r="E35" s="51">
        <f>E36+E37</f>
        <v>1090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6" t="s">
        <v>73</v>
      </c>
      <c r="B36" s="51">
        <f>'Budget analytique'!M36</f>
        <v>0</v>
      </c>
      <c r="C36" s="52"/>
      <c r="D36" s="49" t="str">
        <f>'Menu déroulant'!$B15</f>
        <v>Dons</v>
      </c>
      <c r="E36" s="50">
        <f>'Budget analytique'!Z36</f>
        <v>1000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49"/>
      <c r="B37" s="50"/>
      <c r="C37" s="50"/>
      <c r="D37" s="49" t="str">
        <f>'Menu déroulant'!$B16</f>
        <v>Cotisations</v>
      </c>
      <c r="E37" s="50">
        <f>'Budget analytique'!Z37</f>
        <v>90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46" t="s">
        <v>74</v>
      </c>
      <c r="B38" s="51">
        <f>'Budget analytique'!M38</f>
        <v>0</v>
      </c>
      <c r="C38" s="52"/>
      <c r="D38" s="46" t="s">
        <v>75</v>
      </c>
      <c r="E38" s="51">
        <f>'Budget analytique'!Z38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49"/>
      <c r="B39" s="50"/>
      <c r="C39" s="50"/>
      <c r="D39" s="46" t="s">
        <v>76</v>
      </c>
      <c r="E39" s="51">
        <f>'Budget analytique'!Z39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49"/>
      <c r="B40" s="50"/>
      <c r="C40" s="50"/>
      <c r="D40" s="66"/>
      <c r="E40" s="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9"/>
      <c r="B41" s="50"/>
      <c r="C41" s="50"/>
      <c r="D41" s="66"/>
      <c r="E41" s="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9"/>
      <c r="B42" s="50"/>
      <c r="C42" s="50"/>
      <c r="D42" s="49"/>
      <c r="E42" s="6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68" t="s">
        <v>77</v>
      </c>
      <c r="B43" s="69">
        <f>B38+B36+B34+B32+B27+B25+B17+B12+B7</f>
        <v>40584.4</v>
      </c>
      <c r="C43" s="70"/>
      <c r="D43" s="68" t="s">
        <v>78</v>
      </c>
      <c r="E43" s="71">
        <f>E39+E38+E35+E12+E7</f>
        <v>41622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72" t="s">
        <v>79</v>
      </c>
      <c r="B44" s="73">
        <f>B45+B46+B47</f>
        <v>8240</v>
      </c>
      <c r="C44" s="74"/>
      <c r="D44" s="72" t="s">
        <v>80</v>
      </c>
      <c r="E44" s="75">
        <f>E46+E45+E47</f>
        <v>8240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76" t="str">
        <f>'Menu déroulant'!$A21</f>
        <v>Dons en nature</v>
      </c>
      <c r="B45" s="77">
        <f>'Budget analytique'!M44</f>
        <v>0</v>
      </c>
      <c r="C45" s="77"/>
      <c r="D45" s="76" t="str">
        <f>'Menu déroulant'!$B18</f>
        <v>Dons en nature</v>
      </c>
      <c r="E45" s="78">
        <f>'Budget analytique'!Z44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76" t="str">
        <f>'Menu déroulant'!$A22</f>
        <v>Mise à disposition de biens &amp; services</v>
      </c>
      <c r="B46" s="77">
        <f>'Budget analytique'!M45</f>
        <v>200</v>
      </c>
      <c r="C46" s="77"/>
      <c r="D46" s="76" t="str">
        <f>'Menu déroulant'!$B19</f>
        <v>Mise à disposition de biens &amp; services</v>
      </c>
      <c r="E46" s="78">
        <f>'Budget analytique'!Z45</f>
        <v>200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76" t="str">
        <f>'Menu déroulant'!$A23</f>
        <v>Bénévolat</v>
      </c>
      <c r="B47" s="77">
        <f>'Budget analytique'!M46</f>
        <v>8040</v>
      </c>
      <c r="C47" s="77"/>
      <c r="D47" s="76" t="str">
        <f>'Menu déroulant'!$B20</f>
        <v>Bénévolat</v>
      </c>
      <c r="E47" s="78">
        <f>'Budget analytique'!Z46</f>
        <v>8040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76"/>
      <c r="B48" s="77"/>
      <c r="C48" s="77"/>
      <c r="D48" s="76"/>
      <c r="E48" s="7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79" t="s">
        <v>81</v>
      </c>
      <c r="B49" s="80">
        <f>B44+B43</f>
        <v>48824.4</v>
      </c>
      <c r="C49" s="70"/>
      <c r="D49" s="79" t="s">
        <v>82</v>
      </c>
      <c r="E49" s="80">
        <f>E44+E43</f>
        <v>49862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4"/>
      <c r="B50" s="81"/>
      <c r="C50" s="81"/>
      <c r="D50" s="44"/>
      <c r="E50" s="8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82">
        <f>TODAY()</f>
        <v>45956</v>
      </c>
      <c r="B51" s="83"/>
      <c r="C51" s="83"/>
      <c r="D51" s="84"/>
      <c r="E51" s="85"/>
      <c r="F51" s="8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86"/>
      <c r="B52" s="83"/>
      <c r="C52" s="83"/>
      <c r="D52" s="84"/>
      <c r="E52" s="85"/>
      <c r="F52" s="8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87" t="s">
        <v>83</v>
      </c>
      <c r="F53" s="8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44"/>
      <c r="B54" s="81"/>
      <c r="C54" s="81"/>
      <c r="D54" s="44"/>
      <c r="E54" s="8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4"/>
      <c r="B55" s="81"/>
      <c r="C55" s="81"/>
      <c r="D55" s="44"/>
      <c r="E55" s="8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44"/>
      <c r="B56" s="81"/>
      <c r="C56" s="81"/>
      <c r="D56" s="44"/>
      <c r="E56" s="8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44"/>
      <c r="B57" s="81"/>
      <c r="C57" s="81"/>
      <c r="D57" s="44"/>
      <c r="E57" s="81"/>
      <c r="F57" s="3" t="s">
        <v>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44"/>
      <c r="B58" s="81"/>
      <c r="C58" s="81"/>
      <c r="D58" s="44"/>
      <c r="E58" s="8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44"/>
      <c r="B59" s="81"/>
      <c r="C59" s="81"/>
      <c r="D59" s="44"/>
      <c r="E59" s="8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44"/>
      <c r="B60" s="81"/>
      <c r="C60" s="81"/>
      <c r="D60" s="44"/>
      <c r="E60" s="8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44"/>
      <c r="B61" s="81"/>
      <c r="C61" s="81"/>
      <c r="D61" s="44"/>
      <c r="E61" s="8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44"/>
      <c r="B62" s="81"/>
      <c r="C62" s="81"/>
      <c r="D62" s="44"/>
      <c r="E62" s="8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44"/>
      <c r="B63" s="81"/>
      <c r="C63" s="81"/>
      <c r="D63" s="44"/>
      <c r="E63" s="8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44"/>
      <c r="B64" s="81"/>
      <c r="C64" s="81"/>
      <c r="D64" s="44"/>
      <c r="E64" s="8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44"/>
      <c r="B65" s="81"/>
      <c r="C65" s="81"/>
      <c r="D65" s="44"/>
      <c r="E65" s="8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44"/>
      <c r="B66" s="81"/>
      <c r="C66" s="81"/>
      <c r="D66" s="44"/>
      <c r="E66" s="8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44"/>
      <c r="B67" s="81"/>
      <c r="C67" s="81"/>
      <c r="D67" s="44"/>
      <c r="E67" s="8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44"/>
      <c r="B68" s="81"/>
      <c r="C68" s="81"/>
      <c r="D68" s="44"/>
      <c r="E68" s="8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44"/>
      <c r="B69" s="81"/>
      <c r="C69" s="81"/>
      <c r="D69" s="44"/>
      <c r="E69" s="8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44"/>
      <c r="B70" s="81"/>
      <c r="C70" s="81"/>
      <c r="D70" s="44"/>
      <c r="E70" s="8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44"/>
      <c r="B71" s="81"/>
      <c r="C71" s="81"/>
      <c r="D71" s="44"/>
      <c r="E71" s="8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44"/>
      <c r="B72" s="81"/>
      <c r="C72" s="81"/>
      <c r="D72" s="44"/>
      <c r="E72" s="8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44"/>
      <c r="B73" s="81"/>
      <c r="C73" s="81"/>
      <c r="D73" s="44"/>
      <c r="E73" s="8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44"/>
      <c r="B74" s="81"/>
      <c r="C74" s="81"/>
      <c r="D74" s="44"/>
      <c r="E74" s="8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44"/>
      <c r="B75" s="81"/>
      <c r="C75" s="81"/>
      <c r="D75" s="44"/>
      <c r="E75" s="8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44"/>
      <c r="B76" s="81"/>
      <c r="C76" s="81"/>
      <c r="D76" s="44"/>
      <c r="E76" s="8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44"/>
      <c r="B77" s="81"/>
      <c r="C77" s="81"/>
      <c r="D77" s="44"/>
      <c r="E77" s="8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44"/>
      <c r="B78" s="81"/>
      <c r="C78" s="81"/>
      <c r="D78" s="44"/>
      <c r="E78" s="8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44"/>
      <c r="B79" s="81"/>
      <c r="C79" s="81"/>
      <c r="D79" s="44"/>
      <c r="E79" s="8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44"/>
      <c r="B80" s="81"/>
      <c r="C80" s="81"/>
      <c r="D80" s="44"/>
      <c r="E80" s="8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44"/>
      <c r="B81" s="81"/>
      <c r="C81" s="81"/>
      <c r="D81" s="44"/>
      <c r="E81" s="8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44"/>
      <c r="B82" s="81"/>
      <c r="C82" s="81"/>
      <c r="D82" s="44"/>
      <c r="E82" s="8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44"/>
      <c r="B83" s="81"/>
      <c r="C83" s="81"/>
      <c r="D83" s="44"/>
      <c r="E83" s="8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44"/>
      <c r="B84" s="81"/>
      <c r="C84" s="81"/>
      <c r="D84" s="44"/>
      <c r="E84" s="8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44"/>
      <c r="B85" s="81"/>
      <c r="C85" s="81"/>
      <c r="D85" s="44"/>
      <c r="E85" s="8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44"/>
      <c r="B86" s="81"/>
      <c r="C86" s="81"/>
      <c r="D86" s="44"/>
      <c r="E86" s="8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44"/>
      <c r="B87" s="81"/>
      <c r="C87" s="81"/>
      <c r="D87" s="44"/>
      <c r="E87" s="8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44"/>
      <c r="B88" s="81"/>
      <c r="C88" s="81"/>
      <c r="D88" s="44"/>
      <c r="E88" s="8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44"/>
      <c r="B89" s="81"/>
      <c r="C89" s="81"/>
      <c r="D89" s="44"/>
      <c r="E89" s="8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44"/>
      <c r="B90" s="81"/>
      <c r="C90" s="81"/>
      <c r="D90" s="44"/>
      <c r="E90" s="8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44"/>
      <c r="B91" s="81"/>
      <c r="C91" s="81"/>
      <c r="D91" s="44"/>
      <c r="E91" s="8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44"/>
      <c r="B92" s="81"/>
      <c r="C92" s="81"/>
      <c r="D92" s="44"/>
      <c r="E92" s="8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44"/>
      <c r="B93" s="81"/>
      <c r="C93" s="81"/>
      <c r="D93" s="44"/>
      <c r="E93" s="8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44"/>
      <c r="B94" s="81"/>
      <c r="C94" s="81"/>
      <c r="D94" s="44"/>
      <c r="E94" s="8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44"/>
      <c r="B95" s="81"/>
      <c r="C95" s="81"/>
      <c r="D95" s="44"/>
      <c r="E95" s="8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44"/>
      <c r="B96" s="81"/>
      <c r="C96" s="81"/>
      <c r="D96" s="44"/>
      <c r="E96" s="8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44"/>
      <c r="B97" s="81"/>
      <c r="C97" s="81"/>
      <c r="D97" s="44"/>
      <c r="E97" s="8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44"/>
      <c r="B98" s="81"/>
      <c r="C98" s="81"/>
      <c r="D98" s="44"/>
      <c r="E98" s="8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44"/>
      <c r="B99" s="81"/>
      <c r="C99" s="81"/>
      <c r="D99" s="44"/>
      <c r="E99" s="8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44"/>
      <c r="B100" s="81"/>
      <c r="C100" s="81"/>
      <c r="D100" s="44"/>
      <c r="E100" s="8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44"/>
      <c r="B101" s="81"/>
      <c r="C101" s="81"/>
      <c r="D101" s="44"/>
      <c r="E101" s="8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44"/>
      <c r="B102" s="81"/>
      <c r="C102" s="81"/>
      <c r="D102" s="44"/>
      <c r="E102" s="8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44"/>
      <c r="B103" s="81"/>
      <c r="C103" s="81"/>
      <c r="D103" s="44"/>
      <c r="E103" s="8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44"/>
      <c r="B104" s="81"/>
      <c r="C104" s="81"/>
      <c r="D104" s="44"/>
      <c r="E104" s="8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44"/>
      <c r="B105" s="81"/>
      <c r="C105" s="81"/>
      <c r="D105" s="44"/>
      <c r="E105" s="8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44"/>
      <c r="B106" s="81"/>
      <c r="C106" s="81"/>
      <c r="D106" s="44"/>
      <c r="E106" s="8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44"/>
      <c r="B107" s="81"/>
      <c r="C107" s="81"/>
      <c r="D107" s="44"/>
      <c r="E107" s="8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44"/>
      <c r="B108" s="81"/>
      <c r="C108" s="81"/>
      <c r="D108" s="44"/>
      <c r="E108" s="8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44"/>
      <c r="B109" s="81"/>
      <c r="C109" s="81"/>
      <c r="D109" s="44"/>
      <c r="E109" s="8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44"/>
      <c r="B110" s="81"/>
      <c r="C110" s="81"/>
      <c r="D110" s="44"/>
      <c r="E110" s="8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44"/>
      <c r="B111" s="81"/>
      <c r="C111" s="81"/>
      <c r="D111" s="44"/>
      <c r="E111" s="8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44"/>
      <c r="B112" s="81"/>
      <c r="C112" s="81"/>
      <c r="D112" s="44"/>
      <c r="E112" s="8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44"/>
      <c r="B113" s="81"/>
      <c r="C113" s="81"/>
      <c r="D113" s="44"/>
      <c r="E113" s="8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44"/>
      <c r="B114" s="81"/>
      <c r="C114" s="81"/>
      <c r="D114" s="44"/>
      <c r="E114" s="8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44"/>
      <c r="B115" s="81"/>
      <c r="C115" s="81"/>
      <c r="D115" s="44"/>
      <c r="E115" s="8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44"/>
      <c r="B116" s="81"/>
      <c r="C116" s="81"/>
      <c r="D116" s="44"/>
      <c r="E116" s="8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44"/>
      <c r="B117" s="81"/>
      <c r="C117" s="81"/>
      <c r="D117" s="44"/>
      <c r="E117" s="8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44"/>
      <c r="B118" s="81"/>
      <c r="C118" s="81"/>
      <c r="D118" s="44"/>
      <c r="E118" s="8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44"/>
      <c r="B119" s="81"/>
      <c r="C119" s="81"/>
      <c r="D119" s="44"/>
      <c r="E119" s="8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44"/>
      <c r="B120" s="81"/>
      <c r="C120" s="81"/>
      <c r="D120" s="44"/>
      <c r="E120" s="8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44"/>
      <c r="B121" s="81"/>
      <c r="C121" s="81"/>
      <c r="D121" s="44"/>
      <c r="E121" s="8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44"/>
      <c r="B122" s="81"/>
      <c r="C122" s="81"/>
      <c r="D122" s="44"/>
      <c r="E122" s="8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44"/>
      <c r="B123" s="81"/>
      <c r="C123" s="81"/>
      <c r="D123" s="44"/>
      <c r="E123" s="8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44"/>
      <c r="B124" s="81"/>
      <c r="C124" s="81"/>
      <c r="D124" s="44"/>
      <c r="E124" s="8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44"/>
      <c r="B125" s="81"/>
      <c r="C125" s="81"/>
      <c r="D125" s="44"/>
      <c r="E125" s="8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44"/>
      <c r="B126" s="81"/>
      <c r="C126" s="81"/>
      <c r="D126" s="44"/>
      <c r="E126" s="8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44"/>
      <c r="B127" s="81"/>
      <c r="C127" s="81"/>
      <c r="D127" s="44"/>
      <c r="E127" s="8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44"/>
      <c r="B128" s="81"/>
      <c r="C128" s="81"/>
      <c r="D128" s="44"/>
      <c r="E128" s="8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44"/>
      <c r="B129" s="81"/>
      <c r="C129" s="81"/>
      <c r="D129" s="44"/>
      <c r="E129" s="8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44"/>
      <c r="B130" s="81"/>
      <c r="C130" s="81"/>
      <c r="D130" s="44"/>
      <c r="E130" s="8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44"/>
      <c r="B131" s="81"/>
      <c r="C131" s="81"/>
      <c r="D131" s="44"/>
      <c r="E131" s="8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44"/>
      <c r="B132" s="81"/>
      <c r="C132" s="81"/>
      <c r="D132" s="44"/>
      <c r="E132" s="8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44"/>
      <c r="B133" s="81"/>
      <c r="C133" s="81"/>
      <c r="D133" s="44"/>
      <c r="E133" s="8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44"/>
      <c r="B134" s="81"/>
      <c r="C134" s="81"/>
      <c r="D134" s="44"/>
      <c r="E134" s="8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44"/>
      <c r="B135" s="81"/>
      <c r="C135" s="81"/>
      <c r="D135" s="44"/>
      <c r="E135" s="8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44"/>
      <c r="B136" s="81"/>
      <c r="C136" s="81"/>
      <c r="D136" s="44"/>
      <c r="E136" s="8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44"/>
      <c r="B137" s="81"/>
      <c r="C137" s="81"/>
      <c r="D137" s="44"/>
      <c r="E137" s="8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44"/>
      <c r="B138" s="81"/>
      <c r="C138" s="81"/>
      <c r="D138" s="44"/>
      <c r="E138" s="8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44"/>
      <c r="B139" s="81"/>
      <c r="C139" s="81"/>
      <c r="D139" s="44"/>
      <c r="E139" s="8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44"/>
      <c r="B140" s="81"/>
      <c r="C140" s="81"/>
      <c r="D140" s="44"/>
      <c r="E140" s="8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44"/>
      <c r="B141" s="81"/>
      <c r="C141" s="81"/>
      <c r="D141" s="44"/>
      <c r="E141" s="8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44"/>
      <c r="B142" s="81"/>
      <c r="C142" s="81"/>
      <c r="D142" s="44"/>
      <c r="E142" s="8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44"/>
      <c r="B143" s="81"/>
      <c r="C143" s="81"/>
      <c r="D143" s="44"/>
      <c r="E143" s="8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44"/>
      <c r="B144" s="81"/>
      <c r="C144" s="81"/>
      <c r="D144" s="44"/>
      <c r="E144" s="8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44"/>
      <c r="B145" s="81"/>
      <c r="C145" s="81"/>
      <c r="D145" s="44"/>
      <c r="E145" s="8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44"/>
      <c r="B146" s="81"/>
      <c r="C146" s="81"/>
      <c r="D146" s="44"/>
      <c r="E146" s="8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44"/>
      <c r="B147" s="81"/>
      <c r="C147" s="81"/>
      <c r="D147" s="44"/>
      <c r="E147" s="8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44"/>
      <c r="B148" s="81"/>
      <c r="C148" s="81"/>
      <c r="D148" s="44"/>
      <c r="E148" s="8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44"/>
      <c r="B149" s="81"/>
      <c r="C149" s="81"/>
      <c r="D149" s="44"/>
      <c r="E149" s="8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44"/>
      <c r="B150" s="81"/>
      <c r="C150" s="81"/>
      <c r="D150" s="44"/>
      <c r="E150" s="8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44"/>
      <c r="B151" s="81"/>
      <c r="C151" s="81"/>
      <c r="D151" s="44"/>
      <c r="E151" s="8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44"/>
      <c r="B152" s="81"/>
      <c r="C152" s="81"/>
      <c r="D152" s="44"/>
      <c r="E152" s="8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44"/>
      <c r="B153" s="81"/>
      <c r="C153" s="81"/>
      <c r="D153" s="44"/>
      <c r="E153" s="8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44"/>
      <c r="B154" s="81"/>
      <c r="C154" s="81"/>
      <c r="D154" s="44"/>
      <c r="E154" s="8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44"/>
      <c r="B155" s="81"/>
      <c r="C155" s="81"/>
      <c r="D155" s="44"/>
      <c r="E155" s="8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44"/>
      <c r="B156" s="81"/>
      <c r="C156" s="81"/>
      <c r="D156" s="44"/>
      <c r="E156" s="8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44"/>
      <c r="B157" s="81"/>
      <c r="C157" s="81"/>
      <c r="D157" s="44"/>
      <c r="E157" s="8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44"/>
      <c r="B158" s="81"/>
      <c r="C158" s="81"/>
      <c r="D158" s="44"/>
      <c r="E158" s="8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44"/>
      <c r="B159" s="81"/>
      <c r="C159" s="81"/>
      <c r="D159" s="44"/>
      <c r="E159" s="8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44"/>
      <c r="B160" s="81"/>
      <c r="C160" s="81"/>
      <c r="D160" s="44"/>
      <c r="E160" s="8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44"/>
      <c r="B161" s="81"/>
      <c r="C161" s="81"/>
      <c r="D161" s="44"/>
      <c r="E161" s="8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44"/>
      <c r="B162" s="81"/>
      <c r="C162" s="81"/>
      <c r="D162" s="44"/>
      <c r="E162" s="8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44"/>
      <c r="B163" s="81"/>
      <c r="C163" s="81"/>
      <c r="D163" s="44"/>
      <c r="E163" s="8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44"/>
      <c r="B164" s="81"/>
      <c r="C164" s="81"/>
      <c r="D164" s="44"/>
      <c r="E164" s="8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44"/>
      <c r="B165" s="81"/>
      <c r="C165" s="81"/>
      <c r="D165" s="44"/>
      <c r="E165" s="8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44"/>
      <c r="B166" s="81"/>
      <c r="C166" s="81"/>
      <c r="D166" s="44"/>
      <c r="E166" s="8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44"/>
      <c r="B167" s="81"/>
      <c r="C167" s="81"/>
      <c r="D167" s="44"/>
      <c r="E167" s="8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44"/>
      <c r="B168" s="81"/>
      <c r="C168" s="81"/>
      <c r="D168" s="44"/>
      <c r="E168" s="8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44"/>
      <c r="B169" s="81"/>
      <c r="C169" s="81"/>
      <c r="D169" s="44"/>
      <c r="E169" s="8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44"/>
      <c r="B170" s="81"/>
      <c r="C170" s="81"/>
      <c r="D170" s="44"/>
      <c r="E170" s="8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44"/>
      <c r="B171" s="81"/>
      <c r="C171" s="81"/>
      <c r="D171" s="44"/>
      <c r="E171" s="8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44"/>
      <c r="B172" s="81"/>
      <c r="C172" s="81"/>
      <c r="D172" s="44"/>
      <c r="E172" s="8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44"/>
      <c r="B173" s="81"/>
      <c r="C173" s="81"/>
      <c r="D173" s="44"/>
      <c r="E173" s="8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44"/>
      <c r="B174" s="81"/>
      <c r="C174" s="81"/>
      <c r="D174" s="44"/>
      <c r="E174" s="8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44"/>
      <c r="B175" s="81"/>
      <c r="C175" s="81"/>
      <c r="D175" s="44"/>
      <c r="E175" s="8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44"/>
      <c r="B176" s="81"/>
      <c r="C176" s="81"/>
      <c r="D176" s="44"/>
      <c r="E176" s="8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44"/>
      <c r="B177" s="81"/>
      <c r="C177" s="81"/>
      <c r="D177" s="44"/>
      <c r="E177" s="8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44"/>
      <c r="B178" s="81"/>
      <c r="C178" s="81"/>
      <c r="D178" s="44"/>
      <c r="E178" s="8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44"/>
      <c r="B179" s="81"/>
      <c r="C179" s="81"/>
      <c r="D179" s="44"/>
      <c r="E179" s="8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44"/>
      <c r="B180" s="81"/>
      <c r="C180" s="81"/>
      <c r="D180" s="44"/>
      <c r="E180" s="8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44"/>
      <c r="B181" s="81"/>
      <c r="C181" s="81"/>
      <c r="D181" s="44"/>
      <c r="E181" s="8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44"/>
      <c r="B182" s="81"/>
      <c r="C182" s="81"/>
      <c r="D182" s="44"/>
      <c r="E182" s="8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44"/>
      <c r="B183" s="81"/>
      <c r="C183" s="81"/>
      <c r="D183" s="44"/>
      <c r="E183" s="8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44"/>
      <c r="B184" s="81"/>
      <c r="C184" s="81"/>
      <c r="D184" s="44"/>
      <c r="E184" s="8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44"/>
      <c r="B185" s="81"/>
      <c r="C185" s="81"/>
      <c r="D185" s="44"/>
      <c r="E185" s="8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44"/>
      <c r="B186" s="81"/>
      <c r="C186" s="81"/>
      <c r="D186" s="44"/>
      <c r="E186" s="8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44"/>
      <c r="B187" s="81"/>
      <c r="C187" s="81"/>
      <c r="D187" s="44"/>
      <c r="E187" s="8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44"/>
      <c r="B188" s="81"/>
      <c r="C188" s="81"/>
      <c r="D188" s="44"/>
      <c r="E188" s="8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44"/>
      <c r="B189" s="81"/>
      <c r="C189" s="81"/>
      <c r="D189" s="44"/>
      <c r="E189" s="8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44"/>
      <c r="B190" s="81"/>
      <c r="C190" s="81"/>
      <c r="D190" s="44"/>
      <c r="E190" s="8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44"/>
      <c r="B191" s="81"/>
      <c r="C191" s="81"/>
      <c r="D191" s="44"/>
      <c r="E191" s="8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44"/>
      <c r="B192" s="81"/>
      <c r="C192" s="81"/>
      <c r="D192" s="44"/>
      <c r="E192" s="8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44"/>
      <c r="B193" s="81"/>
      <c r="C193" s="81"/>
      <c r="D193" s="44"/>
      <c r="E193" s="8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44"/>
      <c r="B194" s="81"/>
      <c r="C194" s="81"/>
      <c r="D194" s="44"/>
      <c r="E194" s="8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44"/>
      <c r="B195" s="81"/>
      <c r="C195" s="81"/>
      <c r="D195" s="44"/>
      <c r="E195" s="8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44"/>
      <c r="B196" s="81"/>
      <c r="C196" s="81"/>
      <c r="D196" s="44"/>
      <c r="E196" s="8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44"/>
      <c r="B197" s="81"/>
      <c r="C197" s="81"/>
      <c r="D197" s="44"/>
      <c r="E197" s="8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44"/>
      <c r="B198" s="81"/>
      <c r="C198" s="81"/>
      <c r="D198" s="44"/>
      <c r="E198" s="8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44"/>
      <c r="B199" s="81"/>
      <c r="C199" s="81"/>
      <c r="D199" s="44"/>
      <c r="E199" s="8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44"/>
      <c r="B200" s="81"/>
      <c r="C200" s="81"/>
      <c r="D200" s="44"/>
      <c r="E200" s="8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44"/>
      <c r="B201" s="81"/>
      <c r="C201" s="81"/>
      <c r="D201" s="44"/>
      <c r="E201" s="8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44"/>
      <c r="B202" s="81"/>
      <c r="C202" s="81"/>
      <c r="D202" s="44"/>
      <c r="E202" s="8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44"/>
      <c r="B203" s="81"/>
      <c r="C203" s="81"/>
      <c r="D203" s="44"/>
      <c r="E203" s="8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44"/>
      <c r="B204" s="81"/>
      <c r="C204" s="81"/>
      <c r="D204" s="44"/>
      <c r="E204" s="8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44"/>
      <c r="B205" s="81"/>
      <c r="C205" s="81"/>
      <c r="D205" s="44"/>
      <c r="E205" s="8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44"/>
      <c r="B206" s="81"/>
      <c r="C206" s="81"/>
      <c r="D206" s="44"/>
      <c r="E206" s="8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44"/>
      <c r="B207" s="81"/>
      <c r="C207" s="81"/>
      <c r="D207" s="44"/>
      <c r="E207" s="8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44"/>
      <c r="B208" s="81"/>
      <c r="C208" s="81"/>
      <c r="D208" s="44"/>
      <c r="E208" s="8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44"/>
      <c r="B209" s="81"/>
      <c r="C209" s="81"/>
      <c r="D209" s="44"/>
      <c r="E209" s="8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44"/>
      <c r="B210" s="81"/>
      <c r="C210" s="81"/>
      <c r="D210" s="44"/>
      <c r="E210" s="8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44"/>
      <c r="B211" s="81"/>
      <c r="C211" s="81"/>
      <c r="D211" s="44"/>
      <c r="E211" s="8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44"/>
      <c r="B212" s="81"/>
      <c r="C212" s="81"/>
      <c r="D212" s="44"/>
      <c r="E212" s="8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44"/>
      <c r="B213" s="81"/>
      <c r="C213" s="81"/>
      <c r="D213" s="44"/>
      <c r="E213" s="8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44"/>
      <c r="B214" s="81"/>
      <c r="C214" s="81"/>
      <c r="D214" s="44"/>
      <c r="E214" s="8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44"/>
      <c r="B215" s="81"/>
      <c r="C215" s="81"/>
      <c r="D215" s="44"/>
      <c r="E215" s="8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44"/>
      <c r="B216" s="81"/>
      <c r="C216" s="81"/>
      <c r="D216" s="44"/>
      <c r="E216" s="8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44"/>
      <c r="B217" s="81"/>
      <c r="C217" s="81"/>
      <c r="D217" s="44"/>
      <c r="E217" s="8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44"/>
      <c r="B218" s="81"/>
      <c r="C218" s="81"/>
      <c r="D218" s="44"/>
      <c r="E218" s="8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44"/>
      <c r="B219" s="81"/>
      <c r="C219" s="81"/>
      <c r="D219" s="44"/>
      <c r="E219" s="8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44"/>
      <c r="B220" s="81"/>
      <c r="C220" s="81"/>
      <c r="D220" s="44"/>
      <c r="E220" s="8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44"/>
      <c r="B221" s="81"/>
      <c r="C221" s="81"/>
      <c r="D221" s="44"/>
      <c r="E221" s="8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44"/>
      <c r="B222" s="81"/>
      <c r="C222" s="81"/>
      <c r="D222" s="44"/>
      <c r="E222" s="8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44"/>
      <c r="B223" s="81"/>
      <c r="C223" s="81"/>
      <c r="D223" s="44"/>
      <c r="E223" s="8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44"/>
      <c r="B224" s="81"/>
      <c r="C224" s="81"/>
      <c r="D224" s="44"/>
      <c r="E224" s="8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44"/>
      <c r="B225" s="81"/>
      <c r="C225" s="81"/>
      <c r="D225" s="44"/>
      <c r="E225" s="8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44"/>
      <c r="B226" s="81"/>
      <c r="C226" s="81"/>
      <c r="D226" s="44"/>
      <c r="E226" s="8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44"/>
      <c r="B227" s="81"/>
      <c r="C227" s="81"/>
      <c r="D227" s="44"/>
      <c r="E227" s="8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44"/>
      <c r="B228" s="81"/>
      <c r="C228" s="81"/>
      <c r="D228" s="44"/>
      <c r="E228" s="8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44"/>
      <c r="B229" s="81"/>
      <c r="C229" s="81"/>
      <c r="D229" s="44"/>
      <c r="E229" s="8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44"/>
      <c r="B230" s="81"/>
      <c r="C230" s="81"/>
      <c r="D230" s="44"/>
      <c r="E230" s="8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44"/>
      <c r="B231" s="81"/>
      <c r="C231" s="81"/>
      <c r="D231" s="44"/>
      <c r="E231" s="8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44"/>
      <c r="B232" s="81"/>
      <c r="C232" s="81"/>
      <c r="D232" s="44"/>
      <c r="E232" s="8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44"/>
      <c r="B233" s="81"/>
      <c r="C233" s="81"/>
      <c r="D233" s="44"/>
      <c r="E233" s="8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44"/>
      <c r="B234" s="81"/>
      <c r="C234" s="81"/>
      <c r="D234" s="44"/>
      <c r="E234" s="8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44"/>
      <c r="B235" s="81"/>
      <c r="C235" s="81"/>
      <c r="D235" s="44"/>
      <c r="E235" s="8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44"/>
      <c r="B236" s="81"/>
      <c r="C236" s="81"/>
      <c r="D236" s="44"/>
      <c r="E236" s="8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44"/>
      <c r="B237" s="81"/>
      <c r="C237" s="81"/>
      <c r="D237" s="44"/>
      <c r="E237" s="8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44"/>
      <c r="B238" s="81"/>
      <c r="C238" s="81"/>
      <c r="D238" s="44"/>
      <c r="E238" s="8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44"/>
      <c r="B239" s="81"/>
      <c r="C239" s="81"/>
      <c r="D239" s="44"/>
      <c r="E239" s="8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44"/>
      <c r="B240" s="81"/>
      <c r="C240" s="81"/>
      <c r="D240" s="44"/>
      <c r="E240" s="8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44"/>
      <c r="B241" s="81"/>
      <c r="C241" s="81"/>
      <c r="D241" s="44"/>
      <c r="E241" s="8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44"/>
      <c r="B242" s="81"/>
      <c r="C242" s="81"/>
      <c r="D242" s="44"/>
      <c r="E242" s="8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44"/>
      <c r="B243" s="81"/>
      <c r="C243" s="81"/>
      <c r="D243" s="44"/>
      <c r="E243" s="8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44"/>
      <c r="B244" s="81"/>
      <c r="C244" s="81"/>
      <c r="D244" s="44"/>
      <c r="E244" s="8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44"/>
      <c r="B245" s="81"/>
      <c r="C245" s="81"/>
      <c r="D245" s="44"/>
      <c r="E245" s="8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44"/>
      <c r="B246" s="81"/>
      <c r="C246" s="81"/>
      <c r="D246" s="44"/>
      <c r="E246" s="8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44"/>
      <c r="B247" s="81"/>
      <c r="C247" s="81"/>
      <c r="D247" s="44"/>
      <c r="E247" s="8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44"/>
      <c r="B248" s="81"/>
      <c r="C248" s="81"/>
      <c r="D248" s="44"/>
      <c r="E248" s="8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44"/>
      <c r="B249" s="81"/>
      <c r="C249" s="81"/>
      <c r="D249" s="44"/>
      <c r="E249" s="8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44"/>
      <c r="B250" s="81"/>
      <c r="C250" s="81"/>
      <c r="D250" s="44"/>
      <c r="E250" s="8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44"/>
      <c r="B251" s="81"/>
      <c r="C251" s="81"/>
      <c r="D251" s="44"/>
      <c r="E251" s="8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44"/>
      <c r="B252" s="81"/>
      <c r="C252" s="81"/>
      <c r="D252" s="44"/>
      <c r="E252" s="8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44"/>
      <c r="B253" s="81"/>
      <c r="C253" s="81"/>
      <c r="D253" s="44"/>
      <c r="E253" s="8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44"/>
      <c r="B254" s="81"/>
      <c r="C254" s="81"/>
      <c r="D254" s="44"/>
      <c r="E254" s="8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44"/>
      <c r="B255" s="81"/>
      <c r="C255" s="81"/>
      <c r="D255" s="44"/>
      <c r="E255" s="8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44"/>
      <c r="B256" s="81"/>
      <c r="C256" s="81"/>
      <c r="D256" s="44"/>
      <c r="E256" s="8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44"/>
      <c r="B257" s="81"/>
      <c r="C257" s="81"/>
      <c r="D257" s="44"/>
      <c r="E257" s="8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44"/>
      <c r="B258" s="3"/>
      <c r="C258" s="3"/>
      <c r="D258" s="4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44"/>
      <c r="B259" s="3"/>
      <c r="C259" s="3"/>
      <c r="D259" s="4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44"/>
      <c r="B260" s="3"/>
      <c r="C260" s="3"/>
      <c r="D260" s="4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44"/>
      <c r="B261" s="3"/>
      <c r="C261" s="3"/>
      <c r="D261" s="4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44"/>
      <c r="B262" s="3"/>
      <c r="C262" s="3"/>
      <c r="D262" s="4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44"/>
      <c r="B263" s="3"/>
      <c r="C263" s="3"/>
      <c r="D263" s="4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44"/>
      <c r="B264" s="3"/>
      <c r="C264" s="3"/>
      <c r="D264" s="4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44"/>
      <c r="B265" s="3"/>
      <c r="C265" s="3"/>
      <c r="D265" s="4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44"/>
      <c r="B266" s="3"/>
      <c r="C266" s="3"/>
      <c r="D266" s="4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44"/>
      <c r="B267" s="3"/>
      <c r="C267" s="3"/>
      <c r="D267" s="4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44"/>
      <c r="B268" s="3"/>
      <c r="C268" s="3"/>
      <c r="D268" s="4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44"/>
      <c r="B269" s="3"/>
      <c r="C269" s="3"/>
      <c r="D269" s="4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44"/>
      <c r="B270" s="3"/>
      <c r="C270" s="3"/>
      <c r="D270" s="4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44"/>
      <c r="B271" s="3"/>
      <c r="C271" s="3"/>
      <c r="D271" s="4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44"/>
      <c r="B272" s="3"/>
      <c r="C272" s="3"/>
      <c r="D272" s="4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44"/>
      <c r="B273" s="3"/>
      <c r="C273" s="3"/>
      <c r="D273" s="4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44"/>
      <c r="B274" s="3"/>
      <c r="C274" s="3"/>
      <c r="D274" s="4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44"/>
      <c r="B275" s="3"/>
      <c r="C275" s="3"/>
      <c r="D275" s="4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44"/>
      <c r="B276" s="3"/>
      <c r="C276" s="3"/>
      <c r="D276" s="4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44"/>
      <c r="B277" s="3"/>
      <c r="C277" s="3"/>
      <c r="D277" s="4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44"/>
      <c r="B278" s="3"/>
      <c r="C278" s="3"/>
      <c r="D278" s="4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44"/>
      <c r="B279" s="3"/>
      <c r="C279" s="3"/>
      <c r="D279" s="4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44"/>
      <c r="B280" s="3"/>
      <c r="C280" s="3"/>
      <c r="D280" s="4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44"/>
      <c r="B281" s="3"/>
      <c r="C281" s="3"/>
      <c r="D281" s="4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44"/>
      <c r="B282" s="3"/>
      <c r="C282" s="3"/>
      <c r="D282" s="4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44"/>
      <c r="B283" s="3"/>
      <c r="C283" s="3"/>
      <c r="D283" s="4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44"/>
      <c r="B284" s="3"/>
      <c r="C284" s="3"/>
      <c r="D284" s="4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44"/>
      <c r="B285" s="3"/>
      <c r="C285" s="3"/>
      <c r="D285" s="4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44"/>
      <c r="B286" s="3"/>
      <c r="C286" s="3"/>
      <c r="D286" s="4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44"/>
      <c r="B287" s="3"/>
      <c r="C287" s="3"/>
      <c r="D287" s="4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44"/>
      <c r="B288" s="3"/>
      <c r="C288" s="3"/>
      <c r="D288" s="4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44"/>
      <c r="B289" s="3"/>
      <c r="C289" s="3"/>
      <c r="D289" s="4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44"/>
      <c r="B290" s="3"/>
      <c r="C290" s="3"/>
      <c r="D290" s="4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44"/>
      <c r="B291" s="3"/>
      <c r="C291" s="3"/>
      <c r="D291" s="4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44"/>
      <c r="B292" s="3"/>
      <c r="C292" s="3"/>
      <c r="D292" s="4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44"/>
      <c r="B293" s="3"/>
      <c r="C293" s="3"/>
      <c r="D293" s="4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44"/>
      <c r="B294" s="3"/>
      <c r="C294" s="3"/>
      <c r="D294" s="4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44"/>
      <c r="B295" s="3"/>
      <c r="C295" s="3"/>
      <c r="D295" s="4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44"/>
      <c r="B296" s="3"/>
      <c r="C296" s="3"/>
      <c r="D296" s="4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44"/>
      <c r="B297" s="3"/>
      <c r="C297" s="3"/>
      <c r="D297" s="4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44"/>
      <c r="B298" s="3"/>
      <c r="C298" s="3"/>
      <c r="D298" s="4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44"/>
      <c r="B299" s="3"/>
      <c r="C299" s="3"/>
      <c r="D299" s="4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44"/>
      <c r="B300" s="3"/>
      <c r="C300" s="3"/>
      <c r="D300" s="4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44"/>
      <c r="B301" s="3"/>
      <c r="C301" s="3"/>
      <c r="D301" s="4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44"/>
      <c r="B302" s="3"/>
      <c r="C302" s="3"/>
      <c r="D302" s="4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44"/>
      <c r="B303" s="3"/>
      <c r="C303" s="3"/>
      <c r="D303" s="4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44"/>
      <c r="B304" s="3"/>
      <c r="C304" s="3"/>
      <c r="D304" s="4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44"/>
      <c r="B305" s="3"/>
      <c r="C305" s="3"/>
      <c r="D305" s="4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44"/>
      <c r="B306" s="3"/>
      <c r="C306" s="3"/>
      <c r="D306" s="4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44"/>
      <c r="B307" s="3"/>
      <c r="C307" s="3"/>
      <c r="D307" s="4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44"/>
      <c r="B308" s="3"/>
      <c r="C308" s="3"/>
      <c r="D308" s="4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44"/>
      <c r="B309" s="3"/>
      <c r="C309" s="3"/>
      <c r="D309" s="4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44"/>
      <c r="B310" s="3"/>
      <c r="C310" s="3"/>
      <c r="D310" s="4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44"/>
      <c r="B311" s="3"/>
      <c r="C311" s="3"/>
      <c r="D311" s="4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44"/>
      <c r="B312" s="3"/>
      <c r="C312" s="3"/>
      <c r="D312" s="4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44"/>
      <c r="B313" s="3"/>
      <c r="C313" s="3"/>
      <c r="D313" s="4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44"/>
      <c r="B314" s="3"/>
      <c r="C314" s="3"/>
      <c r="D314" s="4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44"/>
      <c r="B315" s="3"/>
      <c r="C315" s="3"/>
      <c r="D315" s="4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44"/>
      <c r="B316" s="3"/>
      <c r="C316" s="3"/>
      <c r="D316" s="4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44"/>
      <c r="B317" s="3"/>
      <c r="C317" s="3"/>
      <c r="D317" s="4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44"/>
      <c r="B318" s="3"/>
      <c r="C318" s="3"/>
      <c r="D318" s="4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44"/>
      <c r="B319" s="3"/>
      <c r="C319" s="3"/>
      <c r="D319" s="4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44"/>
      <c r="B320" s="3"/>
      <c r="C320" s="3"/>
      <c r="D320" s="4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44"/>
      <c r="B321" s="3"/>
      <c r="C321" s="3"/>
      <c r="D321" s="4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44"/>
      <c r="B322" s="3"/>
      <c r="C322" s="3"/>
      <c r="D322" s="4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44"/>
      <c r="B323" s="3"/>
      <c r="C323" s="3"/>
      <c r="D323" s="4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44"/>
      <c r="B324" s="3"/>
      <c r="C324" s="3"/>
      <c r="D324" s="4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44"/>
      <c r="B325" s="3"/>
      <c r="C325" s="3"/>
      <c r="D325" s="4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44"/>
      <c r="B326" s="3"/>
      <c r="C326" s="3"/>
      <c r="D326" s="4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44"/>
      <c r="B327" s="3"/>
      <c r="C327" s="3"/>
      <c r="D327" s="4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44"/>
      <c r="B328" s="3"/>
      <c r="C328" s="3"/>
      <c r="D328" s="4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44"/>
      <c r="B329" s="3"/>
      <c r="C329" s="3"/>
      <c r="D329" s="4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44"/>
      <c r="B330" s="3"/>
      <c r="C330" s="3"/>
      <c r="D330" s="4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44"/>
      <c r="B331" s="3"/>
      <c r="C331" s="3"/>
      <c r="D331" s="4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44"/>
      <c r="B332" s="3"/>
      <c r="C332" s="3"/>
      <c r="D332" s="4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44"/>
      <c r="B333" s="3"/>
      <c r="C333" s="3"/>
      <c r="D333" s="4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44"/>
      <c r="B334" s="3"/>
      <c r="C334" s="3"/>
      <c r="D334" s="4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44"/>
      <c r="B335" s="3"/>
      <c r="C335" s="3"/>
      <c r="D335" s="4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44"/>
      <c r="B336" s="3"/>
      <c r="C336" s="3"/>
      <c r="D336" s="4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44"/>
      <c r="B337" s="3"/>
      <c r="C337" s="3"/>
      <c r="D337" s="4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44"/>
      <c r="B338" s="3"/>
      <c r="C338" s="3"/>
      <c r="D338" s="4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44"/>
      <c r="B339" s="3"/>
      <c r="C339" s="3"/>
      <c r="D339" s="4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44"/>
      <c r="B340" s="3"/>
      <c r="C340" s="3"/>
      <c r="D340" s="4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44"/>
      <c r="B341" s="3"/>
      <c r="C341" s="3"/>
      <c r="D341" s="4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44"/>
      <c r="B342" s="3"/>
      <c r="C342" s="3"/>
      <c r="D342" s="4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44"/>
      <c r="B343" s="3"/>
      <c r="C343" s="3"/>
      <c r="D343" s="4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44"/>
      <c r="B344" s="3"/>
      <c r="C344" s="3"/>
      <c r="D344" s="4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44"/>
      <c r="B345" s="3"/>
      <c r="C345" s="3"/>
      <c r="D345" s="4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44"/>
      <c r="B346" s="3"/>
      <c r="C346" s="3"/>
      <c r="D346" s="4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44"/>
      <c r="B347" s="3"/>
      <c r="C347" s="3"/>
      <c r="D347" s="4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44"/>
      <c r="B348" s="3"/>
      <c r="C348" s="3"/>
      <c r="D348" s="4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44"/>
      <c r="B349" s="3"/>
      <c r="C349" s="3"/>
      <c r="D349" s="4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44"/>
      <c r="B350" s="3"/>
      <c r="C350" s="3"/>
      <c r="D350" s="4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44"/>
      <c r="B351" s="3"/>
      <c r="C351" s="3"/>
      <c r="D351" s="4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44"/>
      <c r="B352" s="3"/>
      <c r="C352" s="3"/>
      <c r="D352" s="4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44"/>
      <c r="B353" s="3"/>
      <c r="C353" s="3"/>
      <c r="D353" s="4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44"/>
      <c r="B354" s="3"/>
      <c r="C354" s="3"/>
      <c r="D354" s="4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44"/>
      <c r="B355" s="3"/>
      <c r="C355" s="3"/>
      <c r="D355" s="4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44"/>
      <c r="B356" s="3"/>
      <c r="C356" s="3"/>
      <c r="D356" s="4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44"/>
      <c r="B357" s="3"/>
      <c r="C357" s="3"/>
      <c r="D357" s="4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44"/>
      <c r="B358" s="3"/>
      <c r="C358" s="3"/>
      <c r="D358" s="4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44"/>
      <c r="B359" s="3"/>
      <c r="C359" s="3"/>
      <c r="D359" s="4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44"/>
      <c r="B360" s="3"/>
      <c r="C360" s="3"/>
      <c r="D360" s="4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44"/>
      <c r="B361" s="3"/>
      <c r="C361" s="3"/>
      <c r="D361" s="4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44"/>
      <c r="B362" s="3"/>
      <c r="C362" s="3"/>
      <c r="D362" s="4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44"/>
      <c r="B363" s="3"/>
      <c r="C363" s="3"/>
      <c r="D363" s="4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44"/>
      <c r="B364" s="3"/>
      <c r="C364" s="3"/>
      <c r="D364" s="4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44"/>
      <c r="B365" s="3"/>
      <c r="C365" s="3"/>
      <c r="D365" s="4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44"/>
      <c r="B366" s="3"/>
      <c r="C366" s="3"/>
      <c r="D366" s="4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44"/>
      <c r="B367" s="3"/>
      <c r="C367" s="3"/>
      <c r="D367" s="4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44"/>
      <c r="B368" s="3"/>
      <c r="C368" s="3"/>
      <c r="D368" s="4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44"/>
      <c r="B369" s="3"/>
      <c r="C369" s="3"/>
      <c r="D369" s="4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44"/>
      <c r="B370" s="3"/>
      <c r="C370" s="3"/>
      <c r="D370" s="4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44"/>
      <c r="B371" s="3"/>
      <c r="C371" s="3"/>
      <c r="D371" s="4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44"/>
      <c r="B372" s="3"/>
      <c r="C372" s="3"/>
      <c r="D372" s="4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44"/>
      <c r="B373" s="3"/>
      <c r="C373" s="3"/>
      <c r="D373" s="4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44"/>
      <c r="B374" s="3"/>
      <c r="C374" s="3"/>
      <c r="D374" s="4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44"/>
      <c r="B375" s="3"/>
      <c r="C375" s="3"/>
      <c r="D375" s="4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44"/>
      <c r="B376" s="3"/>
      <c r="C376" s="3"/>
      <c r="D376" s="4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44"/>
      <c r="B377" s="3"/>
      <c r="C377" s="3"/>
      <c r="D377" s="4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44"/>
      <c r="B378" s="3"/>
      <c r="C378" s="3"/>
      <c r="D378" s="4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44"/>
      <c r="B379" s="3"/>
      <c r="C379" s="3"/>
      <c r="D379" s="4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44"/>
      <c r="B380" s="3"/>
      <c r="C380" s="3"/>
      <c r="D380" s="4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44"/>
      <c r="B381" s="3"/>
      <c r="C381" s="3"/>
      <c r="D381" s="4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44"/>
      <c r="B382" s="3"/>
      <c r="C382" s="3"/>
      <c r="D382" s="4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44"/>
      <c r="B383" s="3"/>
      <c r="C383" s="3"/>
      <c r="D383" s="4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44"/>
      <c r="B384" s="3"/>
      <c r="C384" s="3"/>
      <c r="D384" s="4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44"/>
      <c r="B385" s="3"/>
      <c r="C385" s="3"/>
      <c r="D385" s="4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44"/>
      <c r="B386" s="3"/>
      <c r="C386" s="3"/>
      <c r="D386" s="4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44"/>
      <c r="B387" s="3"/>
      <c r="C387" s="3"/>
      <c r="D387" s="4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44"/>
      <c r="B388" s="3"/>
      <c r="C388" s="3"/>
      <c r="D388" s="4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44"/>
      <c r="B389" s="3"/>
      <c r="C389" s="3"/>
      <c r="D389" s="4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44"/>
      <c r="B390" s="3"/>
      <c r="C390" s="3"/>
      <c r="D390" s="4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44"/>
      <c r="B391" s="3"/>
      <c r="C391" s="3"/>
      <c r="D391" s="4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44"/>
      <c r="B392" s="3"/>
      <c r="C392" s="3"/>
      <c r="D392" s="4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44"/>
      <c r="B393" s="3"/>
      <c r="C393" s="3"/>
      <c r="D393" s="4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44"/>
      <c r="B394" s="3"/>
      <c r="C394" s="3"/>
      <c r="D394" s="4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44"/>
      <c r="B395" s="3"/>
      <c r="C395" s="3"/>
      <c r="D395" s="4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44"/>
      <c r="B396" s="3"/>
      <c r="C396" s="3"/>
      <c r="D396" s="4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44"/>
      <c r="B397" s="3"/>
      <c r="C397" s="3"/>
      <c r="D397" s="4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44"/>
      <c r="B398" s="3"/>
      <c r="C398" s="3"/>
      <c r="D398" s="4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44"/>
      <c r="B399" s="3"/>
      <c r="C399" s="3"/>
      <c r="D399" s="4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44"/>
      <c r="B400" s="3"/>
      <c r="C400" s="3"/>
      <c r="D400" s="4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44"/>
      <c r="B401" s="3"/>
      <c r="C401" s="3"/>
      <c r="D401" s="4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44"/>
      <c r="B402" s="3"/>
      <c r="C402" s="3"/>
      <c r="D402" s="4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44"/>
      <c r="B403" s="3"/>
      <c r="C403" s="3"/>
      <c r="D403" s="4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44"/>
      <c r="B404" s="3"/>
      <c r="C404" s="3"/>
      <c r="D404" s="4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44"/>
      <c r="B405" s="3"/>
      <c r="C405" s="3"/>
      <c r="D405" s="4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44"/>
      <c r="B406" s="3"/>
      <c r="C406" s="3"/>
      <c r="D406" s="4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44"/>
      <c r="B407" s="3"/>
      <c r="C407" s="3"/>
      <c r="D407" s="4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44"/>
      <c r="B408" s="3"/>
      <c r="C408" s="3"/>
      <c r="D408" s="4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44"/>
      <c r="B409" s="3"/>
      <c r="C409" s="3"/>
      <c r="D409" s="4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44"/>
      <c r="B410" s="3"/>
      <c r="C410" s="3"/>
      <c r="D410" s="4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44"/>
      <c r="B411" s="3"/>
      <c r="C411" s="3"/>
      <c r="D411" s="4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44"/>
      <c r="B412" s="3"/>
      <c r="C412" s="3"/>
      <c r="D412" s="4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44"/>
      <c r="B413" s="3"/>
      <c r="C413" s="3"/>
      <c r="D413" s="4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44"/>
      <c r="B414" s="3"/>
      <c r="C414" s="3"/>
      <c r="D414" s="4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44"/>
      <c r="B415" s="3"/>
      <c r="C415" s="3"/>
      <c r="D415" s="4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44"/>
      <c r="B416" s="3"/>
      <c r="C416" s="3"/>
      <c r="D416" s="4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44"/>
      <c r="B417" s="3"/>
      <c r="C417" s="3"/>
      <c r="D417" s="4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44"/>
      <c r="B418" s="3"/>
      <c r="C418" s="3"/>
      <c r="D418" s="4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44"/>
      <c r="B419" s="3"/>
      <c r="C419" s="3"/>
      <c r="D419" s="4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44"/>
      <c r="B420" s="3"/>
      <c r="C420" s="3"/>
      <c r="D420" s="4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44"/>
      <c r="B421" s="3"/>
      <c r="C421" s="3"/>
      <c r="D421" s="4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44"/>
      <c r="B422" s="3"/>
      <c r="C422" s="3"/>
      <c r="D422" s="4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44"/>
      <c r="B423" s="3"/>
      <c r="C423" s="3"/>
      <c r="D423" s="4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44"/>
      <c r="B424" s="3"/>
      <c r="C424" s="3"/>
      <c r="D424" s="4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44"/>
      <c r="B425" s="3"/>
      <c r="C425" s="3"/>
      <c r="D425" s="4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44"/>
      <c r="B426" s="3"/>
      <c r="C426" s="3"/>
      <c r="D426" s="4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44"/>
      <c r="B427" s="3"/>
      <c r="C427" s="3"/>
      <c r="D427" s="4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44"/>
      <c r="B428" s="3"/>
      <c r="C428" s="3"/>
      <c r="D428" s="4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44"/>
      <c r="B429" s="3"/>
      <c r="C429" s="3"/>
      <c r="D429" s="4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44"/>
      <c r="B430" s="3"/>
      <c r="C430" s="3"/>
      <c r="D430" s="4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44"/>
      <c r="B431" s="3"/>
      <c r="C431" s="3"/>
      <c r="D431" s="4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44"/>
      <c r="B432" s="3"/>
      <c r="C432" s="3"/>
      <c r="D432" s="4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44"/>
      <c r="B433" s="3"/>
      <c r="C433" s="3"/>
      <c r="D433" s="4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44"/>
      <c r="B434" s="3"/>
      <c r="C434" s="3"/>
      <c r="D434" s="4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44"/>
      <c r="B435" s="3"/>
      <c r="C435" s="3"/>
      <c r="D435" s="4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44"/>
      <c r="B436" s="3"/>
      <c r="C436" s="3"/>
      <c r="D436" s="4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44"/>
      <c r="B437" s="3"/>
      <c r="C437" s="3"/>
      <c r="D437" s="4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44"/>
      <c r="B438" s="3"/>
      <c r="C438" s="3"/>
      <c r="D438" s="4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44"/>
      <c r="B439" s="3"/>
      <c r="C439" s="3"/>
      <c r="D439" s="4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44"/>
      <c r="B440" s="3"/>
      <c r="C440" s="3"/>
      <c r="D440" s="4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44"/>
      <c r="B441" s="3"/>
      <c r="C441" s="3"/>
      <c r="D441" s="4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44"/>
      <c r="B442" s="3"/>
      <c r="C442" s="3"/>
      <c r="D442" s="4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44"/>
      <c r="B443" s="3"/>
      <c r="C443" s="3"/>
      <c r="D443" s="4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44"/>
      <c r="B444" s="3"/>
      <c r="C444" s="3"/>
      <c r="D444" s="4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44"/>
      <c r="B445" s="3"/>
      <c r="C445" s="3"/>
      <c r="D445" s="4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44"/>
      <c r="B446" s="3"/>
      <c r="C446" s="3"/>
      <c r="D446" s="4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44"/>
      <c r="B447" s="3"/>
      <c r="C447" s="3"/>
      <c r="D447" s="4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44"/>
      <c r="B448" s="3"/>
      <c r="C448" s="3"/>
      <c r="D448" s="4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44"/>
      <c r="B449" s="3"/>
      <c r="C449" s="3"/>
      <c r="D449" s="4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44"/>
      <c r="B450" s="3"/>
      <c r="C450" s="3"/>
      <c r="D450" s="4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44"/>
      <c r="B451" s="3"/>
      <c r="C451" s="3"/>
      <c r="D451" s="4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44"/>
      <c r="B452" s="3"/>
      <c r="C452" s="3"/>
      <c r="D452" s="4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44"/>
      <c r="B453" s="3"/>
      <c r="C453" s="3"/>
      <c r="D453" s="4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44"/>
      <c r="B454" s="3"/>
      <c r="C454" s="3"/>
      <c r="D454" s="4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44"/>
      <c r="B455" s="3"/>
      <c r="C455" s="3"/>
      <c r="D455" s="4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44"/>
      <c r="B456" s="3"/>
      <c r="C456" s="3"/>
      <c r="D456" s="4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44"/>
      <c r="B457" s="3"/>
      <c r="C457" s="3"/>
      <c r="D457" s="4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44"/>
      <c r="B458" s="3"/>
      <c r="C458" s="3"/>
      <c r="D458" s="4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44"/>
      <c r="B459" s="3"/>
      <c r="C459" s="3"/>
      <c r="D459" s="4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44"/>
      <c r="B460" s="3"/>
      <c r="C460" s="3"/>
      <c r="D460" s="4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44"/>
      <c r="B461" s="3"/>
      <c r="C461" s="3"/>
      <c r="D461" s="4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44"/>
      <c r="B462" s="3"/>
      <c r="C462" s="3"/>
      <c r="D462" s="4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44"/>
      <c r="B463" s="3"/>
      <c r="C463" s="3"/>
      <c r="D463" s="4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44"/>
      <c r="B464" s="3"/>
      <c r="C464" s="3"/>
      <c r="D464" s="4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44"/>
      <c r="B465" s="3"/>
      <c r="C465" s="3"/>
      <c r="D465" s="4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44"/>
      <c r="B466" s="3"/>
      <c r="C466" s="3"/>
      <c r="D466" s="4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44"/>
      <c r="B467" s="3"/>
      <c r="C467" s="3"/>
      <c r="D467" s="4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44"/>
      <c r="B468" s="3"/>
      <c r="C468" s="3"/>
      <c r="D468" s="4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44"/>
      <c r="B469" s="3"/>
      <c r="C469" s="3"/>
      <c r="D469" s="4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44"/>
      <c r="B470" s="3"/>
      <c r="C470" s="3"/>
      <c r="D470" s="4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44"/>
      <c r="B471" s="3"/>
      <c r="C471" s="3"/>
      <c r="D471" s="4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44"/>
      <c r="B472" s="3"/>
      <c r="C472" s="3"/>
      <c r="D472" s="4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44"/>
      <c r="B473" s="3"/>
      <c r="C473" s="3"/>
      <c r="D473" s="4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44"/>
      <c r="B474" s="3"/>
      <c r="C474" s="3"/>
      <c r="D474" s="4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44"/>
      <c r="B475" s="3"/>
      <c r="C475" s="3"/>
      <c r="D475" s="4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44"/>
      <c r="B476" s="3"/>
      <c r="C476" s="3"/>
      <c r="D476" s="4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44"/>
      <c r="B477" s="3"/>
      <c r="C477" s="3"/>
      <c r="D477" s="4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44"/>
      <c r="B478" s="3"/>
      <c r="C478" s="3"/>
      <c r="D478" s="4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44"/>
      <c r="B479" s="3"/>
      <c r="C479" s="3"/>
      <c r="D479" s="4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44"/>
      <c r="B480" s="3"/>
      <c r="C480" s="3"/>
      <c r="D480" s="4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44"/>
      <c r="B481" s="3"/>
      <c r="C481" s="3"/>
      <c r="D481" s="4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44"/>
      <c r="B482" s="3"/>
      <c r="C482" s="3"/>
      <c r="D482" s="4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44"/>
      <c r="B483" s="3"/>
      <c r="C483" s="3"/>
      <c r="D483" s="4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44"/>
      <c r="B484" s="3"/>
      <c r="C484" s="3"/>
      <c r="D484" s="4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44"/>
      <c r="B485" s="3"/>
      <c r="C485" s="3"/>
      <c r="D485" s="4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44"/>
      <c r="B486" s="3"/>
      <c r="C486" s="3"/>
      <c r="D486" s="4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44"/>
      <c r="B487" s="3"/>
      <c r="C487" s="3"/>
      <c r="D487" s="4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44"/>
      <c r="B488" s="3"/>
      <c r="C488" s="3"/>
      <c r="D488" s="4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44"/>
      <c r="B489" s="3"/>
      <c r="C489" s="3"/>
      <c r="D489" s="4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44"/>
      <c r="B490" s="3"/>
      <c r="C490" s="3"/>
      <c r="D490" s="4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44"/>
      <c r="B491" s="3"/>
      <c r="C491" s="3"/>
      <c r="D491" s="4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44"/>
      <c r="B492" s="3"/>
      <c r="C492" s="3"/>
      <c r="D492" s="4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44"/>
      <c r="B493" s="3"/>
      <c r="C493" s="3"/>
      <c r="D493" s="4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44"/>
      <c r="B494" s="3"/>
      <c r="C494" s="3"/>
      <c r="D494" s="4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44"/>
      <c r="B495" s="3"/>
      <c r="C495" s="3"/>
      <c r="D495" s="4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44"/>
      <c r="B496" s="3"/>
      <c r="C496" s="3"/>
      <c r="D496" s="4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44"/>
      <c r="B497" s="3"/>
      <c r="C497" s="3"/>
      <c r="D497" s="4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44"/>
      <c r="B498" s="3"/>
      <c r="C498" s="3"/>
      <c r="D498" s="4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44"/>
      <c r="B499" s="3"/>
      <c r="C499" s="3"/>
      <c r="D499" s="4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44"/>
      <c r="B500" s="3"/>
      <c r="C500" s="3"/>
      <c r="D500" s="4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44"/>
      <c r="B501" s="3"/>
      <c r="C501" s="3"/>
      <c r="D501" s="4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44"/>
      <c r="B502" s="3"/>
      <c r="C502" s="3"/>
      <c r="D502" s="4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44"/>
      <c r="B503" s="3"/>
      <c r="C503" s="3"/>
      <c r="D503" s="4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44"/>
      <c r="B504" s="3"/>
      <c r="C504" s="3"/>
      <c r="D504" s="4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44"/>
      <c r="B505" s="3"/>
      <c r="C505" s="3"/>
      <c r="D505" s="4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44"/>
      <c r="B506" s="3"/>
      <c r="C506" s="3"/>
      <c r="D506" s="4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44"/>
      <c r="B507" s="3"/>
      <c r="C507" s="3"/>
      <c r="D507" s="4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44"/>
      <c r="B508" s="3"/>
      <c r="C508" s="3"/>
      <c r="D508" s="4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44"/>
      <c r="B509" s="3"/>
      <c r="C509" s="3"/>
      <c r="D509" s="4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44"/>
      <c r="B510" s="3"/>
      <c r="C510" s="3"/>
      <c r="D510" s="4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44"/>
      <c r="B511" s="3"/>
      <c r="C511" s="3"/>
      <c r="D511" s="4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44"/>
      <c r="B512" s="3"/>
      <c r="C512" s="3"/>
      <c r="D512" s="4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44"/>
      <c r="B513" s="3"/>
      <c r="C513" s="3"/>
      <c r="D513" s="4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44"/>
      <c r="B514" s="3"/>
      <c r="C514" s="3"/>
      <c r="D514" s="4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44"/>
      <c r="B515" s="3"/>
      <c r="C515" s="3"/>
      <c r="D515" s="4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44"/>
      <c r="B516" s="3"/>
      <c r="C516" s="3"/>
      <c r="D516" s="4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44"/>
      <c r="B517" s="3"/>
      <c r="C517" s="3"/>
      <c r="D517" s="4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44"/>
      <c r="B518" s="3"/>
      <c r="C518" s="3"/>
      <c r="D518" s="4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44"/>
      <c r="B519" s="3"/>
      <c r="C519" s="3"/>
      <c r="D519" s="4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44"/>
      <c r="B520" s="3"/>
      <c r="C520" s="3"/>
      <c r="D520" s="4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44"/>
      <c r="B521" s="3"/>
      <c r="C521" s="3"/>
      <c r="D521" s="4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44"/>
      <c r="B522" s="3"/>
      <c r="C522" s="3"/>
      <c r="D522" s="4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44"/>
      <c r="B523" s="3"/>
      <c r="C523" s="3"/>
      <c r="D523" s="4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44"/>
      <c r="B524" s="3"/>
      <c r="C524" s="3"/>
      <c r="D524" s="4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44"/>
      <c r="B525" s="3"/>
      <c r="C525" s="3"/>
      <c r="D525" s="4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44"/>
      <c r="B526" s="3"/>
      <c r="C526" s="3"/>
      <c r="D526" s="4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44"/>
      <c r="B527" s="3"/>
      <c r="C527" s="3"/>
      <c r="D527" s="4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44"/>
      <c r="B528" s="3"/>
      <c r="C528" s="3"/>
      <c r="D528" s="4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44"/>
      <c r="B529" s="3"/>
      <c r="C529" s="3"/>
      <c r="D529" s="4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44"/>
      <c r="B530" s="3"/>
      <c r="C530" s="3"/>
      <c r="D530" s="4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44"/>
      <c r="B531" s="3"/>
      <c r="C531" s="3"/>
      <c r="D531" s="4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44"/>
      <c r="B532" s="3"/>
      <c r="C532" s="3"/>
      <c r="D532" s="4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44"/>
      <c r="B533" s="3"/>
      <c r="C533" s="3"/>
      <c r="D533" s="4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44"/>
      <c r="B534" s="3"/>
      <c r="C534" s="3"/>
      <c r="D534" s="4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44"/>
      <c r="B535" s="3"/>
      <c r="C535" s="3"/>
      <c r="D535" s="4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44"/>
      <c r="B536" s="3"/>
      <c r="C536" s="3"/>
      <c r="D536" s="4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44"/>
      <c r="B537" s="3"/>
      <c r="C537" s="3"/>
      <c r="D537" s="4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44"/>
      <c r="B538" s="3"/>
      <c r="C538" s="3"/>
      <c r="D538" s="4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44"/>
      <c r="B539" s="3"/>
      <c r="C539" s="3"/>
      <c r="D539" s="4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44"/>
      <c r="B540" s="3"/>
      <c r="C540" s="3"/>
      <c r="D540" s="4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44"/>
      <c r="B541" s="3"/>
      <c r="C541" s="3"/>
      <c r="D541" s="4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44"/>
      <c r="B542" s="3"/>
      <c r="C542" s="3"/>
      <c r="D542" s="4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44"/>
      <c r="B543" s="3"/>
      <c r="C543" s="3"/>
      <c r="D543" s="4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44"/>
      <c r="B544" s="3"/>
      <c r="C544" s="3"/>
      <c r="D544" s="4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44"/>
      <c r="B545" s="3"/>
      <c r="C545" s="3"/>
      <c r="D545" s="4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44"/>
      <c r="B546" s="3"/>
      <c r="C546" s="3"/>
      <c r="D546" s="4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44"/>
      <c r="B547" s="3"/>
      <c r="C547" s="3"/>
      <c r="D547" s="4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44"/>
      <c r="B548" s="3"/>
      <c r="C548" s="3"/>
      <c r="D548" s="4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44"/>
      <c r="B549" s="3"/>
      <c r="C549" s="3"/>
      <c r="D549" s="4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44"/>
      <c r="B550" s="3"/>
      <c r="C550" s="3"/>
      <c r="D550" s="4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44"/>
      <c r="B551" s="3"/>
      <c r="C551" s="3"/>
      <c r="D551" s="4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44"/>
      <c r="B552" s="3"/>
      <c r="C552" s="3"/>
      <c r="D552" s="4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44"/>
      <c r="B553" s="3"/>
      <c r="C553" s="3"/>
      <c r="D553" s="4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44"/>
      <c r="B554" s="3"/>
      <c r="C554" s="3"/>
      <c r="D554" s="4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44"/>
      <c r="B555" s="3"/>
      <c r="C555" s="3"/>
      <c r="D555" s="4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44"/>
      <c r="B556" s="3"/>
      <c r="C556" s="3"/>
      <c r="D556" s="4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44"/>
      <c r="B557" s="3"/>
      <c r="C557" s="3"/>
      <c r="D557" s="4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44"/>
      <c r="B558" s="3"/>
      <c r="C558" s="3"/>
      <c r="D558" s="4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44"/>
      <c r="B559" s="3"/>
      <c r="C559" s="3"/>
      <c r="D559" s="4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44"/>
      <c r="B560" s="3"/>
      <c r="C560" s="3"/>
      <c r="D560" s="4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44"/>
      <c r="B561" s="3"/>
      <c r="C561" s="3"/>
      <c r="D561" s="4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44"/>
      <c r="B562" s="3"/>
      <c r="C562" s="3"/>
      <c r="D562" s="4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44"/>
      <c r="B563" s="3"/>
      <c r="C563" s="3"/>
      <c r="D563" s="4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44"/>
      <c r="B564" s="3"/>
      <c r="C564" s="3"/>
      <c r="D564" s="4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44"/>
      <c r="B565" s="3"/>
      <c r="C565" s="3"/>
      <c r="D565" s="4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44"/>
      <c r="B566" s="3"/>
      <c r="C566" s="3"/>
      <c r="D566" s="4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44"/>
      <c r="B567" s="3"/>
      <c r="C567" s="3"/>
      <c r="D567" s="4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44"/>
      <c r="B568" s="3"/>
      <c r="C568" s="3"/>
      <c r="D568" s="4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44"/>
      <c r="B569" s="3"/>
      <c r="C569" s="3"/>
      <c r="D569" s="4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44"/>
      <c r="B570" s="3"/>
      <c r="C570" s="3"/>
      <c r="D570" s="4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44"/>
      <c r="B571" s="3"/>
      <c r="C571" s="3"/>
      <c r="D571" s="4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44"/>
      <c r="B572" s="3"/>
      <c r="C572" s="3"/>
      <c r="D572" s="4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44"/>
      <c r="B573" s="3"/>
      <c r="C573" s="3"/>
      <c r="D573" s="4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44"/>
      <c r="B574" s="3"/>
      <c r="C574" s="3"/>
      <c r="D574" s="4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44"/>
      <c r="B575" s="3"/>
      <c r="C575" s="3"/>
      <c r="D575" s="4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44"/>
      <c r="B576" s="3"/>
      <c r="C576" s="3"/>
      <c r="D576" s="4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44"/>
      <c r="B577" s="3"/>
      <c r="C577" s="3"/>
      <c r="D577" s="4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44"/>
      <c r="B578" s="3"/>
      <c r="C578" s="3"/>
      <c r="D578" s="4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44"/>
      <c r="B579" s="3"/>
      <c r="C579" s="3"/>
      <c r="D579" s="4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44"/>
      <c r="B580" s="3"/>
      <c r="C580" s="3"/>
      <c r="D580" s="4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44"/>
      <c r="B581" s="3"/>
      <c r="C581" s="3"/>
      <c r="D581" s="4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44"/>
      <c r="B582" s="3"/>
      <c r="C582" s="3"/>
      <c r="D582" s="4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44"/>
      <c r="B583" s="3"/>
      <c r="C583" s="3"/>
      <c r="D583" s="4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44"/>
      <c r="B584" s="3"/>
      <c r="C584" s="3"/>
      <c r="D584" s="4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44"/>
      <c r="B585" s="3"/>
      <c r="C585" s="3"/>
      <c r="D585" s="4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44"/>
      <c r="B586" s="3"/>
      <c r="C586" s="3"/>
      <c r="D586" s="4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44"/>
      <c r="B587" s="3"/>
      <c r="C587" s="3"/>
      <c r="D587" s="4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44"/>
      <c r="B588" s="3"/>
      <c r="C588" s="3"/>
      <c r="D588" s="4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44"/>
      <c r="B589" s="3"/>
      <c r="C589" s="3"/>
      <c r="D589" s="4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44"/>
      <c r="B590" s="3"/>
      <c r="C590" s="3"/>
      <c r="D590" s="4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44"/>
      <c r="B591" s="3"/>
      <c r="C591" s="3"/>
      <c r="D591" s="4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44"/>
      <c r="B592" s="3"/>
      <c r="C592" s="3"/>
      <c r="D592" s="4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44"/>
      <c r="B593" s="3"/>
      <c r="C593" s="3"/>
      <c r="D593" s="4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44"/>
      <c r="B594" s="3"/>
      <c r="C594" s="3"/>
      <c r="D594" s="4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44"/>
      <c r="B595" s="3"/>
      <c r="C595" s="3"/>
      <c r="D595" s="4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44"/>
      <c r="B596" s="3"/>
      <c r="C596" s="3"/>
      <c r="D596" s="4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44"/>
      <c r="B597" s="3"/>
      <c r="C597" s="3"/>
      <c r="D597" s="4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44"/>
      <c r="B598" s="3"/>
      <c r="C598" s="3"/>
      <c r="D598" s="4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44"/>
      <c r="B599" s="3"/>
      <c r="C599" s="3"/>
      <c r="D599" s="4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44"/>
      <c r="B600" s="3"/>
      <c r="C600" s="3"/>
      <c r="D600" s="4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44"/>
      <c r="B601" s="3"/>
      <c r="C601" s="3"/>
      <c r="D601" s="4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44"/>
      <c r="B602" s="3"/>
      <c r="C602" s="3"/>
      <c r="D602" s="4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44"/>
      <c r="B603" s="3"/>
      <c r="C603" s="3"/>
      <c r="D603" s="4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44"/>
      <c r="B604" s="3"/>
      <c r="C604" s="3"/>
      <c r="D604" s="4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44"/>
      <c r="B605" s="3"/>
      <c r="C605" s="3"/>
      <c r="D605" s="4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44"/>
      <c r="B606" s="3"/>
      <c r="C606" s="3"/>
      <c r="D606" s="4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44"/>
      <c r="B607" s="3"/>
      <c r="C607" s="3"/>
      <c r="D607" s="4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44"/>
      <c r="B608" s="3"/>
      <c r="C608" s="3"/>
      <c r="D608" s="4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44"/>
      <c r="B609" s="3"/>
      <c r="C609" s="3"/>
      <c r="D609" s="4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44"/>
      <c r="B610" s="3"/>
      <c r="C610" s="3"/>
      <c r="D610" s="4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44"/>
      <c r="B611" s="3"/>
      <c r="C611" s="3"/>
      <c r="D611" s="4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44"/>
      <c r="B612" s="3"/>
      <c r="C612" s="3"/>
      <c r="D612" s="4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44"/>
      <c r="B613" s="3"/>
      <c r="C613" s="3"/>
      <c r="D613" s="4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44"/>
      <c r="B614" s="3"/>
      <c r="C614" s="3"/>
      <c r="D614" s="4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44"/>
      <c r="B615" s="3"/>
      <c r="C615" s="3"/>
      <c r="D615" s="4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44"/>
      <c r="B616" s="3"/>
      <c r="C616" s="3"/>
      <c r="D616" s="4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44"/>
      <c r="B617" s="3"/>
      <c r="C617" s="3"/>
      <c r="D617" s="4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44"/>
      <c r="B618" s="3"/>
      <c r="C618" s="3"/>
      <c r="D618" s="4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44"/>
      <c r="B619" s="3"/>
      <c r="C619" s="3"/>
      <c r="D619" s="4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44"/>
      <c r="B620" s="3"/>
      <c r="C620" s="3"/>
      <c r="D620" s="4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44"/>
      <c r="B621" s="3"/>
      <c r="C621" s="3"/>
      <c r="D621" s="4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44"/>
      <c r="B622" s="3"/>
      <c r="C622" s="3"/>
      <c r="D622" s="4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44"/>
      <c r="B623" s="3"/>
      <c r="C623" s="3"/>
      <c r="D623" s="4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44"/>
      <c r="B624" s="3"/>
      <c r="C624" s="3"/>
      <c r="D624" s="4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44"/>
      <c r="B625" s="3"/>
      <c r="C625" s="3"/>
      <c r="D625" s="4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44"/>
      <c r="B626" s="3"/>
      <c r="C626" s="3"/>
      <c r="D626" s="4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44"/>
      <c r="B627" s="3"/>
      <c r="C627" s="3"/>
      <c r="D627" s="4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44"/>
      <c r="B628" s="3"/>
      <c r="C628" s="3"/>
      <c r="D628" s="4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44"/>
      <c r="B629" s="3"/>
      <c r="C629" s="3"/>
      <c r="D629" s="4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44"/>
      <c r="B630" s="3"/>
      <c r="C630" s="3"/>
      <c r="D630" s="4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44"/>
      <c r="B631" s="3"/>
      <c r="C631" s="3"/>
      <c r="D631" s="4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44"/>
      <c r="B632" s="3"/>
      <c r="C632" s="3"/>
      <c r="D632" s="4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44"/>
      <c r="B633" s="3"/>
      <c r="C633" s="3"/>
      <c r="D633" s="4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44"/>
      <c r="B634" s="3"/>
      <c r="C634" s="3"/>
      <c r="D634" s="4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44"/>
      <c r="B635" s="3"/>
      <c r="C635" s="3"/>
      <c r="D635" s="4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44"/>
      <c r="B636" s="3"/>
      <c r="C636" s="3"/>
      <c r="D636" s="4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44"/>
      <c r="B637" s="3"/>
      <c r="C637" s="3"/>
      <c r="D637" s="4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44"/>
      <c r="B638" s="3"/>
      <c r="C638" s="3"/>
      <c r="D638" s="4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44"/>
      <c r="B639" s="3"/>
      <c r="C639" s="3"/>
      <c r="D639" s="4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44"/>
      <c r="B640" s="3"/>
      <c r="C640" s="3"/>
      <c r="D640" s="4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44"/>
      <c r="B641" s="3"/>
      <c r="C641" s="3"/>
      <c r="D641" s="4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44"/>
      <c r="B642" s="3"/>
      <c r="C642" s="3"/>
      <c r="D642" s="4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44"/>
      <c r="B643" s="3"/>
      <c r="C643" s="3"/>
      <c r="D643" s="4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44"/>
      <c r="B644" s="3"/>
      <c r="C644" s="3"/>
      <c r="D644" s="4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44"/>
      <c r="B645" s="3"/>
      <c r="C645" s="3"/>
      <c r="D645" s="4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44"/>
      <c r="B646" s="3"/>
      <c r="C646" s="3"/>
      <c r="D646" s="4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44"/>
      <c r="B647" s="3"/>
      <c r="C647" s="3"/>
      <c r="D647" s="4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44"/>
      <c r="B648" s="3"/>
      <c r="C648" s="3"/>
      <c r="D648" s="4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44"/>
      <c r="B649" s="3"/>
      <c r="C649" s="3"/>
      <c r="D649" s="4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44"/>
      <c r="B650" s="3"/>
      <c r="C650" s="3"/>
      <c r="D650" s="4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44"/>
      <c r="B651" s="3"/>
      <c r="C651" s="3"/>
      <c r="D651" s="4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44"/>
      <c r="B652" s="3"/>
      <c r="C652" s="3"/>
      <c r="D652" s="4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44"/>
      <c r="B653" s="3"/>
      <c r="C653" s="3"/>
      <c r="D653" s="4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44"/>
      <c r="B654" s="3"/>
      <c r="C654" s="3"/>
      <c r="D654" s="4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44"/>
      <c r="B655" s="3"/>
      <c r="C655" s="3"/>
      <c r="D655" s="4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44"/>
      <c r="B656" s="3"/>
      <c r="C656" s="3"/>
      <c r="D656" s="4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44"/>
      <c r="B657" s="3"/>
      <c r="C657" s="3"/>
      <c r="D657" s="4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44"/>
      <c r="B658" s="3"/>
      <c r="C658" s="3"/>
      <c r="D658" s="4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44"/>
      <c r="B659" s="3"/>
      <c r="C659" s="3"/>
      <c r="D659" s="4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44"/>
      <c r="B660" s="3"/>
      <c r="C660" s="3"/>
      <c r="D660" s="4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44"/>
      <c r="B661" s="3"/>
      <c r="C661" s="3"/>
      <c r="D661" s="4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44"/>
      <c r="B662" s="3"/>
      <c r="C662" s="3"/>
      <c r="D662" s="4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44"/>
      <c r="B663" s="3"/>
      <c r="C663" s="3"/>
      <c r="D663" s="4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44"/>
      <c r="B664" s="3"/>
      <c r="C664" s="3"/>
      <c r="D664" s="4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44"/>
      <c r="B665" s="3"/>
      <c r="C665" s="3"/>
      <c r="D665" s="4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44"/>
      <c r="B666" s="3"/>
      <c r="C666" s="3"/>
      <c r="D666" s="4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44"/>
      <c r="B667" s="3"/>
      <c r="C667" s="3"/>
      <c r="D667" s="4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44"/>
      <c r="B668" s="3"/>
      <c r="C668" s="3"/>
      <c r="D668" s="4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44"/>
      <c r="B669" s="3"/>
      <c r="C669" s="3"/>
      <c r="D669" s="4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44"/>
      <c r="B670" s="3"/>
      <c r="C670" s="3"/>
      <c r="D670" s="4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44"/>
      <c r="B671" s="3"/>
      <c r="C671" s="3"/>
      <c r="D671" s="4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44"/>
      <c r="B672" s="3"/>
      <c r="C672" s="3"/>
      <c r="D672" s="4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44"/>
      <c r="B673" s="3"/>
      <c r="C673" s="3"/>
      <c r="D673" s="4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44"/>
      <c r="B674" s="3"/>
      <c r="C674" s="3"/>
      <c r="D674" s="4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44"/>
      <c r="B675" s="3"/>
      <c r="C675" s="3"/>
      <c r="D675" s="4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44"/>
      <c r="B676" s="3"/>
      <c r="C676" s="3"/>
      <c r="D676" s="4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44"/>
      <c r="B677" s="3"/>
      <c r="C677" s="3"/>
      <c r="D677" s="4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44"/>
      <c r="B678" s="3"/>
      <c r="C678" s="3"/>
      <c r="D678" s="4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44"/>
      <c r="B679" s="3"/>
      <c r="C679" s="3"/>
      <c r="D679" s="4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44"/>
      <c r="B680" s="3"/>
      <c r="C680" s="3"/>
      <c r="D680" s="4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44"/>
      <c r="B681" s="3"/>
      <c r="C681" s="3"/>
      <c r="D681" s="4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44"/>
      <c r="B682" s="3"/>
      <c r="C682" s="3"/>
      <c r="D682" s="4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44"/>
      <c r="B683" s="3"/>
      <c r="C683" s="3"/>
      <c r="D683" s="4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44"/>
      <c r="B684" s="3"/>
      <c r="C684" s="3"/>
      <c r="D684" s="4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44"/>
      <c r="B685" s="3"/>
      <c r="C685" s="3"/>
      <c r="D685" s="4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44"/>
      <c r="B686" s="3"/>
      <c r="C686" s="3"/>
      <c r="D686" s="4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44"/>
      <c r="B687" s="3"/>
      <c r="C687" s="3"/>
      <c r="D687" s="4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44"/>
      <c r="B688" s="3"/>
      <c r="C688" s="3"/>
      <c r="D688" s="4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44"/>
      <c r="B689" s="3"/>
      <c r="C689" s="3"/>
      <c r="D689" s="4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44"/>
      <c r="B690" s="3"/>
      <c r="C690" s="3"/>
      <c r="D690" s="4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44"/>
      <c r="B691" s="3"/>
      <c r="C691" s="3"/>
      <c r="D691" s="4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44"/>
      <c r="B692" s="3"/>
      <c r="C692" s="3"/>
      <c r="D692" s="4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44"/>
      <c r="B693" s="3"/>
      <c r="C693" s="3"/>
      <c r="D693" s="4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44"/>
      <c r="B694" s="3"/>
      <c r="C694" s="3"/>
      <c r="D694" s="4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44"/>
      <c r="B695" s="3"/>
      <c r="C695" s="3"/>
      <c r="D695" s="4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44"/>
      <c r="B696" s="3"/>
      <c r="C696" s="3"/>
      <c r="D696" s="4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44"/>
      <c r="B697" s="3"/>
      <c r="C697" s="3"/>
      <c r="D697" s="4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44"/>
      <c r="B698" s="3"/>
      <c r="C698" s="3"/>
      <c r="D698" s="4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44"/>
      <c r="B699" s="3"/>
      <c r="C699" s="3"/>
      <c r="D699" s="4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44"/>
      <c r="B700" s="3"/>
      <c r="C700" s="3"/>
      <c r="D700" s="4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44"/>
      <c r="B701" s="3"/>
      <c r="C701" s="3"/>
      <c r="D701" s="4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44"/>
      <c r="B702" s="3"/>
      <c r="C702" s="3"/>
      <c r="D702" s="4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44"/>
      <c r="B703" s="3"/>
      <c r="C703" s="3"/>
      <c r="D703" s="4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44"/>
      <c r="B704" s="3"/>
      <c r="C704" s="3"/>
      <c r="D704" s="4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44"/>
      <c r="B705" s="3"/>
      <c r="C705" s="3"/>
      <c r="D705" s="4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44"/>
      <c r="B706" s="3"/>
      <c r="C706" s="3"/>
      <c r="D706" s="4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44"/>
      <c r="B707" s="3"/>
      <c r="C707" s="3"/>
      <c r="D707" s="4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44"/>
      <c r="B708" s="3"/>
      <c r="C708" s="3"/>
      <c r="D708" s="4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44"/>
      <c r="B709" s="3"/>
      <c r="C709" s="3"/>
      <c r="D709" s="4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44"/>
      <c r="B710" s="3"/>
      <c r="C710" s="3"/>
      <c r="D710" s="4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44"/>
      <c r="B711" s="3"/>
      <c r="C711" s="3"/>
      <c r="D711" s="4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44"/>
      <c r="B712" s="3"/>
      <c r="C712" s="3"/>
      <c r="D712" s="4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44"/>
      <c r="B713" s="3"/>
      <c r="C713" s="3"/>
      <c r="D713" s="4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44"/>
      <c r="B714" s="3"/>
      <c r="C714" s="3"/>
      <c r="D714" s="4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44"/>
      <c r="B715" s="3"/>
      <c r="C715" s="3"/>
      <c r="D715" s="4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44"/>
      <c r="B716" s="3"/>
      <c r="C716" s="3"/>
      <c r="D716" s="4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44"/>
      <c r="B717" s="3"/>
      <c r="C717" s="3"/>
      <c r="D717" s="4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44"/>
      <c r="B718" s="3"/>
      <c r="C718" s="3"/>
      <c r="D718" s="4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44"/>
      <c r="B719" s="3"/>
      <c r="C719" s="3"/>
      <c r="D719" s="4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44"/>
      <c r="B720" s="3"/>
      <c r="C720" s="3"/>
      <c r="D720" s="4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44"/>
      <c r="B721" s="3"/>
      <c r="C721" s="3"/>
      <c r="D721" s="4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44"/>
      <c r="B722" s="3"/>
      <c r="C722" s="3"/>
      <c r="D722" s="4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44"/>
      <c r="B723" s="3"/>
      <c r="C723" s="3"/>
      <c r="D723" s="4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44"/>
      <c r="B724" s="3"/>
      <c r="C724" s="3"/>
      <c r="D724" s="4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44"/>
      <c r="B725" s="3"/>
      <c r="C725" s="3"/>
      <c r="D725" s="4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44"/>
      <c r="B726" s="3"/>
      <c r="C726" s="3"/>
      <c r="D726" s="4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44"/>
      <c r="B727" s="3"/>
      <c r="C727" s="3"/>
      <c r="D727" s="4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44"/>
      <c r="B728" s="3"/>
      <c r="C728" s="3"/>
      <c r="D728" s="4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44"/>
      <c r="B729" s="3"/>
      <c r="C729" s="3"/>
      <c r="D729" s="4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44"/>
      <c r="B730" s="3"/>
      <c r="C730" s="3"/>
      <c r="D730" s="4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44"/>
      <c r="B731" s="3"/>
      <c r="C731" s="3"/>
      <c r="D731" s="4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44"/>
      <c r="B732" s="3"/>
      <c r="C732" s="3"/>
      <c r="D732" s="4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44"/>
      <c r="B733" s="3"/>
      <c r="C733" s="3"/>
      <c r="D733" s="4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44"/>
      <c r="B734" s="3"/>
      <c r="C734" s="3"/>
      <c r="D734" s="4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44"/>
      <c r="B735" s="3"/>
      <c r="C735" s="3"/>
      <c r="D735" s="4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44"/>
      <c r="B736" s="3"/>
      <c r="C736" s="3"/>
      <c r="D736" s="4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44"/>
      <c r="B737" s="3"/>
      <c r="C737" s="3"/>
      <c r="D737" s="4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44"/>
      <c r="B738" s="3"/>
      <c r="C738" s="3"/>
      <c r="D738" s="4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44"/>
      <c r="B739" s="3"/>
      <c r="C739" s="3"/>
      <c r="D739" s="4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44"/>
      <c r="B740" s="3"/>
      <c r="C740" s="3"/>
      <c r="D740" s="4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44"/>
      <c r="B741" s="3"/>
      <c r="C741" s="3"/>
      <c r="D741" s="4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44"/>
      <c r="B742" s="3"/>
      <c r="C742" s="3"/>
      <c r="D742" s="4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44"/>
      <c r="B743" s="3"/>
      <c r="C743" s="3"/>
      <c r="D743" s="4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44"/>
      <c r="B744" s="3"/>
      <c r="C744" s="3"/>
      <c r="D744" s="4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44"/>
      <c r="B745" s="3"/>
      <c r="C745" s="3"/>
      <c r="D745" s="4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44"/>
      <c r="B746" s="3"/>
      <c r="C746" s="3"/>
      <c r="D746" s="4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44"/>
      <c r="B747" s="3"/>
      <c r="C747" s="3"/>
      <c r="D747" s="4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44"/>
      <c r="B748" s="3"/>
      <c r="C748" s="3"/>
      <c r="D748" s="4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44"/>
      <c r="B749" s="3"/>
      <c r="C749" s="3"/>
      <c r="D749" s="4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44"/>
      <c r="B750" s="3"/>
      <c r="C750" s="3"/>
      <c r="D750" s="4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44"/>
      <c r="B751" s="3"/>
      <c r="C751" s="3"/>
      <c r="D751" s="4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44"/>
      <c r="B752" s="3"/>
      <c r="C752" s="3"/>
      <c r="D752" s="4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44"/>
      <c r="B753" s="3"/>
      <c r="C753" s="3"/>
      <c r="D753" s="4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44"/>
      <c r="B754" s="3"/>
      <c r="C754" s="3"/>
      <c r="D754" s="4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44"/>
      <c r="B755" s="3"/>
      <c r="C755" s="3"/>
      <c r="D755" s="4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44"/>
      <c r="B756" s="3"/>
      <c r="C756" s="3"/>
      <c r="D756" s="4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44"/>
      <c r="B757" s="3"/>
      <c r="C757" s="3"/>
      <c r="D757" s="4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44"/>
      <c r="B758" s="3"/>
      <c r="C758" s="3"/>
      <c r="D758" s="4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44"/>
      <c r="B759" s="3"/>
      <c r="C759" s="3"/>
      <c r="D759" s="4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44"/>
      <c r="B760" s="3"/>
      <c r="C760" s="3"/>
      <c r="D760" s="4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44"/>
      <c r="B761" s="3"/>
      <c r="C761" s="3"/>
      <c r="D761" s="4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44"/>
      <c r="B762" s="3"/>
      <c r="C762" s="3"/>
      <c r="D762" s="4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44"/>
      <c r="B763" s="3"/>
      <c r="C763" s="3"/>
      <c r="D763" s="4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44"/>
      <c r="B764" s="3"/>
      <c r="C764" s="3"/>
      <c r="D764" s="4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44"/>
      <c r="B765" s="3"/>
      <c r="C765" s="3"/>
      <c r="D765" s="4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44"/>
      <c r="B766" s="3"/>
      <c r="C766" s="3"/>
      <c r="D766" s="4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44"/>
      <c r="B767" s="3"/>
      <c r="C767" s="3"/>
      <c r="D767" s="4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44"/>
      <c r="B768" s="3"/>
      <c r="C768" s="3"/>
      <c r="D768" s="4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44"/>
      <c r="B769" s="3"/>
      <c r="C769" s="3"/>
      <c r="D769" s="4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44"/>
      <c r="B770" s="3"/>
      <c r="C770" s="3"/>
      <c r="D770" s="4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44"/>
      <c r="B771" s="3"/>
      <c r="C771" s="3"/>
      <c r="D771" s="4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44"/>
      <c r="B772" s="3"/>
      <c r="C772" s="3"/>
      <c r="D772" s="4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44"/>
      <c r="B773" s="3"/>
      <c r="C773" s="3"/>
      <c r="D773" s="4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44"/>
      <c r="B774" s="3"/>
      <c r="C774" s="3"/>
      <c r="D774" s="4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44"/>
      <c r="B775" s="3"/>
      <c r="C775" s="3"/>
      <c r="D775" s="4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44"/>
      <c r="B776" s="3"/>
      <c r="C776" s="3"/>
      <c r="D776" s="4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44"/>
      <c r="B777" s="3"/>
      <c r="C777" s="3"/>
      <c r="D777" s="4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44"/>
      <c r="B778" s="3"/>
      <c r="C778" s="3"/>
      <c r="D778" s="4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44"/>
      <c r="B779" s="3"/>
      <c r="C779" s="3"/>
      <c r="D779" s="4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44"/>
      <c r="B780" s="3"/>
      <c r="C780" s="3"/>
      <c r="D780" s="4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44"/>
      <c r="B781" s="3"/>
      <c r="C781" s="3"/>
      <c r="D781" s="4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44"/>
      <c r="B782" s="3"/>
      <c r="C782" s="3"/>
      <c r="D782" s="4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44"/>
      <c r="B783" s="3"/>
      <c r="C783" s="3"/>
      <c r="D783" s="4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44"/>
      <c r="B784" s="3"/>
      <c r="C784" s="3"/>
      <c r="D784" s="4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44"/>
      <c r="B785" s="3"/>
      <c r="C785" s="3"/>
      <c r="D785" s="4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44"/>
      <c r="B786" s="3"/>
      <c r="C786" s="3"/>
      <c r="D786" s="4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44"/>
      <c r="B787" s="3"/>
      <c r="C787" s="3"/>
      <c r="D787" s="4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44"/>
      <c r="B788" s="3"/>
      <c r="C788" s="3"/>
      <c r="D788" s="4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44"/>
      <c r="B789" s="3"/>
      <c r="C789" s="3"/>
      <c r="D789" s="4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44"/>
      <c r="B790" s="3"/>
      <c r="C790" s="3"/>
      <c r="D790" s="4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44"/>
      <c r="B791" s="3"/>
      <c r="C791" s="3"/>
      <c r="D791" s="4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44"/>
      <c r="B792" s="3"/>
      <c r="C792" s="3"/>
      <c r="D792" s="4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44"/>
      <c r="B793" s="3"/>
      <c r="C793" s="3"/>
      <c r="D793" s="4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44"/>
      <c r="B794" s="3"/>
      <c r="C794" s="3"/>
      <c r="D794" s="4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44"/>
      <c r="B795" s="3"/>
      <c r="C795" s="3"/>
      <c r="D795" s="4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44"/>
      <c r="B796" s="3"/>
      <c r="C796" s="3"/>
      <c r="D796" s="4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44"/>
      <c r="B797" s="3"/>
      <c r="C797" s="3"/>
      <c r="D797" s="4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44"/>
      <c r="B798" s="3"/>
      <c r="C798" s="3"/>
      <c r="D798" s="4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44"/>
      <c r="B799" s="3"/>
      <c r="C799" s="3"/>
      <c r="D799" s="4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44"/>
      <c r="B800" s="3"/>
      <c r="C800" s="3"/>
      <c r="D800" s="4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44"/>
      <c r="B801" s="3"/>
      <c r="C801" s="3"/>
      <c r="D801" s="4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44"/>
      <c r="B802" s="3"/>
      <c r="C802" s="3"/>
      <c r="D802" s="4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44"/>
      <c r="B803" s="3"/>
      <c r="C803" s="3"/>
      <c r="D803" s="4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44"/>
      <c r="B804" s="3"/>
      <c r="C804" s="3"/>
      <c r="D804" s="4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44"/>
      <c r="B805" s="3"/>
      <c r="C805" s="3"/>
      <c r="D805" s="4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44"/>
      <c r="B806" s="3"/>
      <c r="C806" s="3"/>
      <c r="D806" s="4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44"/>
      <c r="B807" s="3"/>
      <c r="C807" s="3"/>
      <c r="D807" s="4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44"/>
      <c r="B808" s="3"/>
      <c r="C808" s="3"/>
      <c r="D808" s="4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44"/>
      <c r="B809" s="3"/>
      <c r="C809" s="3"/>
      <c r="D809" s="4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44"/>
      <c r="B810" s="3"/>
      <c r="C810" s="3"/>
      <c r="D810" s="4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44"/>
      <c r="B811" s="3"/>
      <c r="C811" s="3"/>
      <c r="D811" s="4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44"/>
      <c r="B812" s="3"/>
      <c r="C812" s="3"/>
      <c r="D812" s="4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44"/>
      <c r="B813" s="3"/>
      <c r="C813" s="3"/>
      <c r="D813" s="4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44"/>
      <c r="B814" s="3"/>
      <c r="C814" s="3"/>
      <c r="D814" s="4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44"/>
      <c r="B815" s="3"/>
      <c r="C815" s="3"/>
      <c r="D815" s="4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44"/>
      <c r="B816" s="3"/>
      <c r="C816" s="3"/>
      <c r="D816" s="4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44"/>
      <c r="B817" s="3"/>
      <c r="C817" s="3"/>
      <c r="D817" s="4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44"/>
      <c r="B818" s="3"/>
      <c r="C818" s="3"/>
      <c r="D818" s="4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44"/>
      <c r="B819" s="3"/>
      <c r="C819" s="3"/>
      <c r="D819" s="4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44"/>
      <c r="B820" s="3"/>
      <c r="C820" s="3"/>
      <c r="D820" s="4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44"/>
      <c r="B821" s="3"/>
      <c r="C821" s="3"/>
      <c r="D821" s="4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44"/>
      <c r="B822" s="3"/>
      <c r="C822" s="3"/>
      <c r="D822" s="4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44"/>
      <c r="B823" s="3"/>
      <c r="C823" s="3"/>
      <c r="D823" s="4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44"/>
      <c r="B824" s="3"/>
      <c r="C824" s="3"/>
      <c r="D824" s="4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44"/>
      <c r="B825" s="3"/>
      <c r="C825" s="3"/>
      <c r="D825" s="4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44"/>
      <c r="B826" s="3"/>
      <c r="C826" s="3"/>
      <c r="D826" s="4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44"/>
      <c r="B827" s="3"/>
      <c r="C827" s="3"/>
      <c r="D827" s="4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44"/>
      <c r="B828" s="3"/>
      <c r="C828" s="3"/>
      <c r="D828" s="4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44"/>
      <c r="B829" s="3"/>
      <c r="C829" s="3"/>
      <c r="D829" s="4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44"/>
      <c r="B830" s="3"/>
      <c r="C830" s="3"/>
      <c r="D830" s="4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44"/>
      <c r="B831" s="3"/>
      <c r="C831" s="3"/>
      <c r="D831" s="4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44"/>
      <c r="B832" s="3"/>
      <c r="C832" s="3"/>
      <c r="D832" s="4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44"/>
      <c r="B833" s="3"/>
      <c r="C833" s="3"/>
      <c r="D833" s="4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44"/>
      <c r="B834" s="3"/>
      <c r="C834" s="3"/>
      <c r="D834" s="4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44"/>
      <c r="B835" s="3"/>
      <c r="C835" s="3"/>
      <c r="D835" s="4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44"/>
      <c r="B836" s="3"/>
      <c r="C836" s="3"/>
      <c r="D836" s="4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44"/>
      <c r="B837" s="3"/>
      <c r="C837" s="3"/>
      <c r="D837" s="4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44"/>
      <c r="B838" s="3"/>
      <c r="C838" s="3"/>
      <c r="D838" s="4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44"/>
      <c r="B839" s="3"/>
      <c r="C839" s="3"/>
      <c r="D839" s="4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44"/>
      <c r="B840" s="3"/>
      <c r="C840" s="3"/>
      <c r="D840" s="4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44"/>
      <c r="B841" s="3"/>
      <c r="C841" s="3"/>
      <c r="D841" s="4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44"/>
      <c r="B842" s="3"/>
      <c r="C842" s="3"/>
      <c r="D842" s="4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44"/>
      <c r="B843" s="3"/>
      <c r="C843" s="3"/>
      <c r="D843" s="4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44"/>
      <c r="B844" s="3"/>
      <c r="C844" s="3"/>
      <c r="D844" s="4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44"/>
      <c r="B845" s="3"/>
      <c r="C845" s="3"/>
      <c r="D845" s="4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44"/>
      <c r="B846" s="3"/>
      <c r="C846" s="3"/>
      <c r="D846" s="4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44"/>
      <c r="B847" s="3"/>
      <c r="C847" s="3"/>
      <c r="D847" s="4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44"/>
      <c r="B848" s="3"/>
      <c r="C848" s="3"/>
      <c r="D848" s="4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44"/>
      <c r="B849" s="3"/>
      <c r="C849" s="3"/>
      <c r="D849" s="4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44"/>
      <c r="B850" s="3"/>
      <c r="C850" s="3"/>
      <c r="D850" s="4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44"/>
      <c r="B851" s="3"/>
      <c r="C851" s="3"/>
      <c r="D851" s="4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44"/>
      <c r="B852" s="3"/>
      <c r="C852" s="3"/>
      <c r="D852" s="4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44"/>
      <c r="B853" s="3"/>
      <c r="C853" s="3"/>
      <c r="D853" s="4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44"/>
      <c r="B854" s="3"/>
      <c r="C854" s="3"/>
      <c r="D854" s="4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44"/>
      <c r="B855" s="3"/>
      <c r="C855" s="3"/>
      <c r="D855" s="4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44"/>
      <c r="B856" s="3"/>
      <c r="C856" s="3"/>
      <c r="D856" s="4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44"/>
      <c r="B857" s="3"/>
      <c r="C857" s="3"/>
      <c r="D857" s="4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44"/>
      <c r="B858" s="3"/>
      <c r="C858" s="3"/>
      <c r="D858" s="4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44"/>
      <c r="B859" s="3"/>
      <c r="C859" s="3"/>
      <c r="D859" s="4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44"/>
      <c r="B860" s="3"/>
      <c r="C860" s="3"/>
      <c r="D860" s="4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44"/>
      <c r="B861" s="3"/>
      <c r="C861" s="3"/>
      <c r="D861" s="4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44"/>
      <c r="B862" s="3"/>
      <c r="C862" s="3"/>
      <c r="D862" s="4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44"/>
      <c r="B863" s="3"/>
      <c r="C863" s="3"/>
      <c r="D863" s="4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44"/>
      <c r="B864" s="3"/>
      <c r="C864" s="3"/>
      <c r="D864" s="4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44"/>
      <c r="B865" s="3"/>
      <c r="C865" s="3"/>
      <c r="D865" s="4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44"/>
      <c r="B866" s="3"/>
      <c r="C866" s="3"/>
      <c r="D866" s="4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44"/>
      <c r="B867" s="3"/>
      <c r="C867" s="3"/>
      <c r="D867" s="4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44"/>
      <c r="B868" s="3"/>
      <c r="C868" s="3"/>
      <c r="D868" s="4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44"/>
      <c r="B869" s="3"/>
      <c r="C869" s="3"/>
      <c r="D869" s="4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44"/>
      <c r="B870" s="3"/>
      <c r="C870" s="3"/>
      <c r="D870" s="4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44"/>
      <c r="B871" s="3"/>
      <c r="C871" s="3"/>
      <c r="D871" s="4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44"/>
      <c r="B872" s="3"/>
      <c r="C872" s="3"/>
      <c r="D872" s="4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44"/>
      <c r="B873" s="3"/>
      <c r="C873" s="3"/>
      <c r="D873" s="4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44"/>
      <c r="B874" s="3"/>
      <c r="C874" s="3"/>
      <c r="D874" s="4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44"/>
      <c r="B875" s="3"/>
      <c r="C875" s="3"/>
      <c r="D875" s="4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44"/>
      <c r="B876" s="3"/>
      <c r="C876" s="3"/>
      <c r="D876" s="4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44"/>
      <c r="B877" s="3"/>
      <c r="C877" s="3"/>
      <c r="D877" s="4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44"/>
      <c r="B878" s="3"/>
      <c r="C878" s="3"/>
      <c r="D878" s="4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44"/>
      <c r="B879" s="3"/>
      <c r="C879" s="3"/>
      <c r="D879" s="4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44"/>
      <c r="B880" s="3"/>
      <c r="C880" s="3"/>
      <c r="D880" s="4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44"/>
      <c r="B881" s="3"/>
      <c r="C881" s="3"/>
      <c r="D881" s="4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44"/>
      <c r="B882" s="3"/>
      <c r="C882" s="3"/>
      <c r="D882" s="4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44"/>
      <c r="B883" s="3"/>
      <c r="C883" s="3"/>
      <c r="D883" s="4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44"/>
      <c r="B884" s="3"/>
      <c r="C884" s="3"/>
      <c r="D884" s="4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44"/>
      <c r="B885" s="3"/>
      <c r="C885" s="3"/>
      <c r="D885" s="4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44"/>
      <c r="B886" s="3"/>
      <c r="C886" s="3"/>
      <c r="D886" s="4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44"/>
      <c r="B887" s="3"/>
      <c r="C887" s="3"/>
      <c r="D887" s="4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44"/>
      <c r="B888" s="3"/>
      <c r="C888" s="3"/>
      <c r="D888" s="4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44"/>
      <c r="B889" s="3"/>
      <c r="C889" s="3"/>
      <c r="D889" s="4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44"/>
      <c r="B890" s="3"/>
      <c r="C890" s="3"/>
      <c r="D890" s="4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44"/>
      <c r="B891" s="3"/>
      <c r="C891" s="3"/>
      <c r="D891" s="4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44"/>
      <c r="B892" s="3"/>
      <c r="C892" s="3"/>
      <c r="D892" s="4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44"/>
      <c r="B893" s="3"/>
      <c r="C893" s="3"/>
      <c r="D893" s="4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44"/>
      <c r="B894" s="3"/>
      <c r="C894" s="3"/>
      <c r="D894" s="4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44"/>
      <c r="B895" s="3"/>
      <c r="C895" s="3"/>
      <c r="D895" s="4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44"/>
      <c r="B896" s="3"/>
      <c r="C896" s="3"/>
      <c r="D896" s="4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44"/>
      <c r="B897" s="3"/>
      <c r="C897" s="3"/>
      <c r="D897" s="4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44"/>
      <c r="B898" s="3"/>
      <c r="C898" s="3"/>
      <c r="D898" s="4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44"/>
      <c r="B899" s="3"/>
      <c r="C899" s="3"/>
      <c r="D899" s="4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44"/>
      <c r="B900" s="3"/>
      <c r="C900" s="3"/>
      <c r="D900" s="4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44"/>
      <c r="B901" s="3"/>
      <c r="C901" s="3"/>
      <c r="D901" s="4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44"/>
      <c r="B902" s="3"/>
      <c r="C902" s="3"/>
      <c r="D902" s="4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44"/>
      <c r="B903" s="3"/>
      <c r="C903" s="3"/>
      <c r="D903" s="4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44"/>
      <c r="B904" s="3"/>
      <c r="C904" s="3"/>
      <c r="D904" s="4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44"/>
      <c r="B905" s="3"/>
      <c r="C905" s="3"/>
      <c r="D905" s="4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44"/>
      <c r="B906" s="3"/>
      <c r="C906" s="3"/>
      <c r="D906" s="4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44"/>
      <c r="B907" s="3"/>
      <c r="C907" s="3"/>
      <c r="D907" s="4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44"/>
      <c r="B908" s="3"/>
      <c r="C908" s="3"/>
      <c r="D908" s="4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44"/>
      <c r="B909" s="3"/>
      <c r="C909" s="3"/>
      <c r="D909" s="4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44"/>
      <c r="B910" s="3"/>
      <c r="C910" s="3"/>
      <c r="D910" s="4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44"/>
      <c r="B911" s="3"/>
      <c r="C911" s="3"/>
      <c r="D911" s="4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44"/>
      <c r="B912" s="3"/>
      <c r="C912" s="3"/>
      <c r="D912" s="4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44"/>
      <c r="B913" s="3"/>
      <c r="C913" s="3"/>
      <c r="D913" s="4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44"/>
      <c r="B914" s="3"/>
      <c r="C914" s="3"/>
      <c r="D914" s="4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44"/>
      <c r="B915" s="3"/>
      <c r="C915" s="3"/>
      <c r="D915" s="4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44"/>
      <c r="B916" s="3"/>
      <c r="C916" s="3"/>
      <c r="D916" s="4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44"/>
      <c r="B917" s="3"/>
      <c r="C917" s="3"/>
      <c r="D917" s="4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44"/>
      <c r="B918" s="3"/>
      <c r="C918" s="3"/>
      <c r="D918" s="4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44"/>
      <c r="B919" s="3"/>
      <c r="C919" s="3"/>
      <c r="D919" s="4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44"/>
      <c r="B920" s="3"/>
      <c r="C920" s="3"/>
      <c r="D920" s="4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44"/>
      <c r="B921" s="3"/>
      <c r="C921" s="3"/>
      <c r="D921" s="4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44"/>
      <c r="B922" s="3"/>
      <c r="C922" s="3"/>
      <c r="D922" s="4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44"/>
      <c r="B923" s="3"/>
      <c r="C923" s="3"/>
      <c r="D923" s="4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44"/>
      <c r="B924" s="3"/>
      <c r="C924" s="3"/>
      <c r="D924" s="4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44"/>
      <c r="B925" s="3"/>
      <c r="C925" s="3"/>
      <c r="D925" s="4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44"/>
      <c r="B926" s="3"/>
      <c r="C926" s="3"/>
      <c r="D926" s="4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44"/>
      <c r="B927" s="3"/>
      <c r="C927" s="3"/>
      <c r="D927" s="4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44"/>
      <c r="B928" s="3"/>
      <c r="C928" s="3"/>
      <c r="D928" s="4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44"/>
      <c r="B929" s="3"/>
      <c r="C929" s="3"/>
      <c r="D929" s="4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44"/>
      <c r="B930" s="3"/>
      <c r="C930" s="3"/>
      <c r="D930" s="4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44"/>
      <c r="B931" s="3"/>
      <c r="C931" s="3"/>
      <c r="D931" s="4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44"/>
      <c r="B932" s="3"/>
      <c r="C932" s="3"/>
      <c r="D932" s="4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44"/>
      <c r="B933" s="3"/>
      <c r="C933" s="3"/>
      <c r="D933" s="4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44"/>
      <c r="B934" s="3"/>
      <c r="C934" s="3"/>
      <c r="D934" s="4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44"/>
      <c r="B935" s="3"/>
      <c r="C935" s="3"/>
      <c r="D935" s="4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44"/>
      <c r="B936" s="3"/>
      <c r="C936" s="3"/>
      <c r="D936" s="4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44"/>
      <c r="B937" s="3"/>
      <c r="C937" s="3"/>
      <c r="D937" s="4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44"/>
      <c r="B938" s="3"/>
      <c r="C938" s="3"/>
      <c r="D938" s="4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44"/>
      <c r="B939" s="3"/>
      <c r="C939" s="3"/>
      <c r="D939" s="4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44"/>
      <c r="B940" s="3"/>
      <c r="C940" s="3"/>
      <c r="D940" s="4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44"/>
      <c r="B941" s="3"/>
      <c r="C941" s="3"/>
      <c r="D941" s="4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44"/>
      <c r="B942" s="3"/>
      <c r="C942" s="3"/>
      <c r="D942" s="4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44"/>
      <c r="B943" s="3"/>
      <c r="C943" s="3"/>
      <c r="D943" s="4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44"/>
      <c r="B944" s="3"/>
      <c r="C944" s="3"/>
      <c r="D944" s="4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44"/>
      <c r="B945" s="3"/>
      <c r="C945" s="3"/>
      <c r="D945" s="4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44"/>
      <c r="B946" s="3"/>
      <c r="C946" s="3"/>
      <c r="D946" s="4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44"/>
      <c r="B947" s="3"/>
      <c r="C947" s="3"/>
      <c r="D947" s="4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44"/>
      <c r="B948" s="3"/>
      <c r="C948" s="3"/>
      <c r="D948" s="4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44"/>
      <c r="B949" s="3"/>
      <c r="C949" s="3"/>
      <c r="D949" s="4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44"/>
      <c r="B950" s="3"/>
      <c r="C950" s="3"/>
      <c r="D950" s="4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44"/>
      <c r="B951" s="3"/>
      <c r="C951" s="3"/>
      <c r="D951" s="4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44"/>
      <c r="B952" s="3"/>
      <c r="C952" s="3"/>
      <c r="D952" s="4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44"/>
      <c r="B953" s="3"/>
      <c r="C953" s="3"/>
      <c r="D953" s="4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44"/>
      <c r="B954" s="3"/>
      <c r="C954" s="3"/>
      <c r="D954" s="4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44"/>
      <c r="B955" s="3"/>
      <c r="C955" s="3"/>
      <c r="D955" s="4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44"/>
      <c r="B956" s="3"/>
      <c r="C956" s="3"/>
      <c r="D956" s="4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44"/>
      <c r="B957" s="3"/>
      <c r="C957" s="3"/>
      <c r="D957" s="4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44"/>
      <c r="B958" s="3"/>
      <c r="C958" s="3"/>
      <c r="D958" s="4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44"/>
      <c r="B959" s="3"/>
      <c r="C959" s="3"/>
      <c r="D959" s="4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44"/>
      <c r="B960" s="3"/>
      <c r="C960" s="3"/>
      <c r="D960" s="4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44"/>
      <c r="B961" s="3"/>
      <c r="C961" s="3"/>
      <c r="D961" s="4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44"/>
      <c r="B962" s="3"/>
      <c r="C962" s="3"/>
      <c r="D962" s="4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44"/>
      <c r="B963" s="3"/>
      <c r="C963" s="3"/>
      <c r="D963" s="4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44"/>
      <c r="B964" s="3"/>
      <c r="C964" s="3"/>
      <c r="D964" s="4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44"/>
      <c r="B965" s="3"/>
      <c r="C965" s="3"/>
      <c r="D965" s="4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44"/>
      <c r="B966" s="3"/>
      <c r="C966" s="3"/>
      <c r="D966" s="4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44"/>
      <c r="B967" s="3"/>
      <c r="C967" s="3"/>
      <c r="D967" s="4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44"/>
      <c r="B968" s="3"/>
      <c r="C968" s="3"/>
      <c r="D968" s="4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44"/>
      <c r="B969" s="3"/>
      <c r="C969" s="3"/>
      <c r="D969" s="4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44"/>
      <c r="B970" s="3"/>
      <c r="C970" s="3"/>
      <c r="D970" s="4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44"/>
      <c r="B971" s="3"/>
      <c r="C971" s="3"/>
      <c r="D971" s="4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44"/>
      <c r="B972" s="3"/>
      <c r="C972" s="3"/>
      <c r="D972" s="4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44"/>
      <c r="B973" s="3"/>
      <c r="C973" s="3"/>
      <c r="D973" s="4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44"/>
      <c r="B974" s="3"/>
      <c r="C974" s="3"/>
      <c r="D974" s="4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44"/>
      <c r="B975" s="3"/>
      <c r="C975" s="3"/>
      <c r="D975" s="4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44"/>
      <c r="B976" s="3"/>
      <c r="C976" s="3"/>
      <c r="D976" s="4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44"/>
      <c r="B977" s="3"/>
      <c r="C977" s="3"/>
      <c r="D977" s="4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44"/>
      <c r="B978" s="3"/>
      <c r="C978" s="3"/>
      <c r="D978" s="4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44"/>
      <c r="B979" s="3"/>
      <c r="C979" s="3"/>
      <c r="D979" s="4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44"/>
      <c r="B980" s="3"/>
      <c r="C980" s="3"/>
      <c r="D980" s="4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44"/>
      <c r="B981" s="3"/>
      <c r="C981" s="3"/>
      <c r="D981" s="4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44"/>
      <c r="B982" s="3"/>
      <c r="C982" s="3"/>
      <c r="D982" s="4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44"/>
      <c r="B983" s="3"/>
      <c r="C983" s="3"/>
      <c r="D983" s="4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44"/>
      <c r="B984" s="3"/>
      <c r="C984" s="3"/>
      <c r="D984" s="4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44"/>
      <c r="B985" s="3"/>
      <c r="C985" s="3"/>
      <c r="D985" s="4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44"/>
      <c r="B986" s="3"/>
      <c r="C986" s="3"/>
      <c r="D986" s="4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44"/>
      <c r="B987" s="3"/>
      <c r="C987" s="3"/>
      <c r="D987" s="4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44"/>
      <c r="B988" s="3"/>
      <c r="C988" s="3"/>
      <c r="D988" s="4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44"/>
      <c r="B989" s="3"/>
      <c r="C989" s="3"/>
      <c r="D989" s="4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44"/>
      <c r="B990" s="3"/>
      <c r="C990" s="3"/>
      <c r="D990" s="4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44"/>
      <c r="B991" s="3"/>
      <c r="C991" s="3"/>
      <c r="D991" s="4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44"/>
      <c r="B992" s="3"/>
      <c r="C992" s="3"/>
      <c r="D992" s="4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44"/>
      <c r="B993" s="3"/>
      <c r="C993" s="3"/>
      <c r="D993" s="4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44"/>
      <c r="B994" s="3"/>
      <c r="C994" s="3"/>
      <c r="D994" s="4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44"/>
      <c r="B995" s="3"/>
      <c r="C995" s="3"/>
      <c r="D995" s="4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44"/>
      <c r="B996" s="3"/>
      <c r="C996" s="3"/>
      <c r="D996" s="4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44"/>
      <c r="B997" s="3"/>
      <c r="C997" s="3"/>
      <c r="D997" s="4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44"/>
      <c r="B998" s="3"/>
      <c r="C998" s="3"/>
      <c r="D998" s="4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44"/>
      <c r="B999" s="3"/>
      <c r="C999" s="3"/>
      <c r="D999" s="4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44"/>
      <c r="B1000" s="3"/>
      <c r="C1000" s="3"/>
      <c r="D1000" s="4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A1:E1"/>
    <mergeCell ref="A2:E2"/>
    <mergeCell ref="A3:E3"/>
    <mergeCell ref="A4:E4"/>
    <mergeCell ref="A5:B5"/>
    <mergeCell ref="D5:E5"/>
    <mergeCell ref="A53:E53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7.57"/>
    <col customWidth="1" min="2" max="2" width="28.14"/>
    <col customWidth="1" min="3" max="3" width="11.0"/>
    <col customWidth="1" min="4" max="4" width="12.86"/>
    <col customWidth="1" min="5" max="5" width="20.71"/>
    <col customWidth="1" min="6" max="6" width="1.86"/>
    <col customWidth="1" min="7" max="7" width="33.43"/>
    <col customWidth="1" min="8" max="8" width="30.71"/>
    <col customWidth="1" min="9" max="9" width="11.14"/>
    <col customWidth="1" min="10" max="10" width="15.86"/>
    <col customWidth="1" min="11" max="11" width="20.71"/>
    <col customWidth="1" min="12" max="12" width="18.71"/>
  </cols>
  <sheetData>
    <row r="1" ht="29.25" customHeight="1">
      <c r="A1" s="89" t="s">
        <v>84</v>
      </c>
      <c r="B1" s="90"/>
      <c r="C1" s="90"/>
      <c r="D1" s="90"/>
      <c r="E1" s="91"/>
      <c r="F1" s="92"/>
      <c r="G1" s="89" t="s">
        <v>85</v>
      </c>
      <c r="H1" s="90"/>
      <c r="I1" s="90"/>
      <c r="J1" s="90"/>
      <c r="K1" s="91"/>
      <c r="L1" s="93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ht="15.75" customHeight="1">
      <c r="A2" s="94"/>
      <c r="B2" s="94"/>
      <c r="C2" s="94"/>
      <c r="D2" s="94"/>
      <c r="E2" s="94"/>
      <c r="F2" s="95"/>
      <c r="G2" s="94"/>
      <c r="H2" s="94"/>
      <c r="I2" s="94"/>
      <c r="J2" s="94"/>
      <c r="K2" s="94"/>
      <c r="L2" s="96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ht="31.5" customHeight="1">
      <c r="A3" s="98" t="s">
        <v>86</v>
      </c>
      <c r="B3" s="40"/>
      <c r="C3" s="40"/>
      <c r="D3" s="40"/>
      <c r="E3" s="40"/>
      <c r="F3" s="40"/>
      <c r="G3" s="40"/>
      <c r="H3" s="40"/>
      <c r="I3" s="40"/>
      <c r="J3" s="40"/>
      <c r="K3" s="99"/>
      <c r="L3" s="93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ht="15.75" customHeight="1">
      <c r="A4" s="100" t="s">
        <v>87</v>
      </c>
      <c r="B4" s="100" t="s">
        <v>88</v>
      </c>
      <c r="C4" s="100" t="s">
        <v>89</v>
      </c>
      <c r="D4" s="100" t="s">
        <v>90</v>
      </c>
      <c r="E4" s="100" t="s">
        <v>91</v>
      </c>
      <c r="F4" s="24"/>
      <c r="G4" s="100" t="s">
        <v>87</v>
      </c>
      <c r="H4" s="100" t="s">
        <v>92</v>
      </c>
      <c r="I4" s="100" t="s">
        <v>89</v>
      </c>
      <c r="J4" s="100" t="s">
        <v>93</v>
      </c>
      <c r="K4" s="100" t="s">
        <v>94</v>
      </c>
      <c r="L4" s="93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ht="15.75" customHeight="1">
      <c r="A5" s="101" t="s">
        <v>95</v>
      </c>
      <c r="B5" s="102" t="s">
        <v>96</v>
      </c>
      <c r="C5" s="102">
        <v>1.0</v>
      </c>
      <c r="D5" s="103">
        <v>116.1</v>
      </c>
      <c r="E5" s="103">
        <f t="shared" ref="E5:E21" si="1">C5*D5</f>
        <v>116.1</v>
      </c>
      <c r="F5" s="86"/>
      <c r="G5" s="101" t="s">
        <v>97</v>
      </c>
      <c r="H5" s="102" t="s">
        <v>98</v>
      </c>
      <c r="I5" s="102">
        <v>5.0</v>
      </c>
      <c r="J5" s="103">
        <f>12*3*30</f>
        <v>1080</v>
      </c>
      <c r="K5" s="103">
        <f t="shared" ref="K5:K21" si="2">I5*J5</f>
        <v>5400</v>
      </c>
      <c r="L5" s="9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ht="15.75" customHeight="1">
      <c r="A6" s="101" t="s">
        <v>99</v>
      </c>
      <c r="B6" s="102" t="s">
        <v>100</v>
      </c>
      <c r="C6" s="102">
        <v>1.0</v>
      </c>
      <c r="D6" s="103">
        <v>52.8</v>
      </c>
      <c r="E6" s="103">
        <f t="shared" si="1"/>
        <v>52.8</v>
      </c>
      <c r="F6" s="86"/>
      <c r="G6" s="101" t="s">
        <v>101</v>
      </c>
      <c r="H6" s="102" t="s">
        <v>101</v>
      </c>
      <c r="I6" s="102">
        <v>30.0</v>
      </c>
      <c r="J6" s="103">
        <v>3.0</v>
      </c>
      <c r="K6" s="103">
        <f t="shared" si="2"/>
        <v>90</v>
      </c>
      <c r="L6" s="93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ht="15.75" customHeight="1">
      <c r="A7" s="101" t="s">
        <v>102</v>
      </c>
      <c r="B7" s="102" t="s">
        <v>103</v>
      </c>
      <c r="C7" s="102">
        <v>1.0</v>
      </c>
      <c r="D7" s="103">
        <v>104.0</v>
      </c>
      <c r="E7" s="103">
        <f t="shared" si="1"/>
        <v>104</v>
      </c>
      <c r="F7" s="86"/>
      <c r="G7" s="101" t="s">
        <v>104</v>
      </c>
      <c r="H7" s="102" t="s">
        <v>104</v>
      </c>
      <c r="I7" s="102">
        <v>1.0</v>
      </c>
      <c r="J7" s="103">
        <v>1000.0</v>
      </c>
      <c r="K7" s="103">
        <f t="shared" si="2"/>
        <v>1000</v>
      </c>
      <c r="L7" s="93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ht="15.75" customHeight="1">
      <c r="A8" s="101" t="s">
        <v>105</v>
      </c>
      <c r="B8" s="102" t="s">
        <v>103</v>
      </c>
      <c r="C8" s="102">
        <v>1.0</v>
      </c>
      <c r="D8" s="103">
        <v>50.0</v>
      </c>
      <c r="E8" s="103">
        <f t="shared" si="1"/>
        <v>50</v>
      </c>
      <c r="F8" s="86"/>
      <c r="G8" s="101"/>
      <c r="H8" s="102"/>
      <c r="I8" s="102"/>
      <c r="J8" s="103"/>
      <c r="K8" s="103">
        <f t="shared" si="2"/>
        <v>0</v>
      </c>
      <c r="L8" s="9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ht="15.75" customHeight="1">
      <c r="A9" s="101" t="s">
        <v>106</v>
      </c>
      <c r="B9" s="102" t="s">
        <v>98</v>
      </c>
      <c r="C9" s="102">
        <v>5.0</v>
      </c>
      <c r="D9" s="103">
        <f>12*3*30</f>
        <v>1080</v>
      </c>
      <c r="E9" s="103">
        <f t="shared" si="1"/>
        <v>5400</v>
      </c>
      <c r="F9" s="86"/>
      <c r="G9" s="101"/>
      <c r="H9" s="102"/>
      <c r="I9" s="102"/>
      <c r="J9" s="103"/>
      <c r="K9" s="103">
        <f t="shared" si="2"/>
        <v>0</v>
      </c>
      <c r="L9" s="93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ht="15.75" customHeight="1">
      <c r="A10" s="101"/>
      <c r="B10" s="102"/>
      <c r="C10" s="102"/>
      <c r="D10" s="103"/>
      <c r="E10" s="103">
        <f t="shared" si="1"/>
        <v>0</v>
      </c>
      <c r="F10" s="86"/>
      <c r="G10" s="101"/>
      <c r="H10" s="102"/>
      <c r="I10" s="102"/>
      <c r="J10" s="103"/>
      <c r="K10" s="103">
        <f t="shared" si="2"/>
        <v>0</v>
      </c>
      <c r="L10" s="9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ht="15.75" customHeight="1">
      <c r="A11" s="101"/>
      <c r="B11" s="102"/>
      <c r="C11" s="102"/>
      <c r="D11" s="103"/>
      <c r="E11" s="103">
        <f t="shared" si="1"/>
        <v>0</v>
      </c>
      <c r="F11" s="86"/>
      <c r="G11" s="101"/>
      <c r="H11" s="102"/>
      <c r="I11" s="102"/>
      <c r="J11" s="103"/>
      <c r="K11" s="103">
        <f t="shared" si="2"/>
        <v>0</v>
      </c>
      <c r="L11" s="9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ht="15.75" customHeight="1">
      <c r="A12" s="101"/>
      <c r="B12" s="102"/>
      <c r="C12" s="102"/>
      <c r="D12" s="103"/>
      <c r="E12" s="103">
        <f t="shared" si="1"/>
        <v>0</v>
      </c>
      <c r="F12" s="86"/>
      <c r="G12" s="101"/>
      <c r="H12" s="102"/>
      <c r="I12" s="102"/>
      <c r="J12" s="103"/>
      <c r="K12" s="103">
        <f t="shared" si="2"/>
        <v>0</v>
      </c>
      <c r="L12" s="9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ht="15.75" customHeight="1">
      <c r="A13" s="101"/>
      <c r="B13" s="102"/>
      <c r="C13" s="102"/>
      <c r="D13" s="102"/>
      <c r="E13" s="103">
        <f t="shared" si="1"/>
        <v>0</v>
      </c>
      <c r="F13" s="86"/>
      <c r="G13" s="101"/>
      <c r="H13" s="102"/>
      <c r="I13" s="102"/>
      <c r="J13" s="102"/>
      <c r="K13" s="103">
        <f t="shared" si="2"/>
        <v>0</v>
      </c>
      <c r="L13" s="9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ht="15.75" customHeight="1">
      <c r="A14" s="101"/>
      <c r="B14" s="102"/>
      <c r="C14" s="102"/>
      <c r="D14" s="102"/>
      <c r="E14" s="103">
        <f t="shared" si="1"/>
        <v>0</v>
      </c>
      <c r="F14" s="86"/>
      <c r="G14" s="101"/>
      <c r="H14" s="102"/>
      <c r="I14" s="102"/>
      <c r="J14" s="102"/>
      <c r="K14" s="103">
        <f t="shared" si="2"/>
        <v>0</v>
      </c>
      <c r="L14" s="9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ht="15.75" customHeight="1">
      <c r="A15" s="101"/>
      <c r="B15" s="102"/>
      <c r="C15" s="102"/>
      <c r="D15" s="102"/>
      <c r="E15" s="103">
        <f t="shared" si="1"/>
        <v>0</v>
      </c>
      <c r="F15" s="86"/>
      <c r="G15" s="101"/>
      <c r="H15" s="102"/>
      <c r="I15" s="102"/>
      <c r="J15" s="102"/>
      <c r="K15" s="103">
        <f t="shared" si="2"/>
        <v>0</v>
      </c>
      <c r="L15" s="9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ht="15.75" customHeight="1">
      <c r="A16" s="101"/>
      <c r="B16" s="102"/>
      <c r="C16" s="102"/>
      <c r="D16" s="102"/>
      <c r="E16" s="103">
        <f t="shared" si="1"/>
        <v>0</v>
      </c>
      <c r="F16" s="86"/>
      <c r="G16" s="101"/>
      <c r="H16" s="102"/>
      <c r="I16" s="102"/>
      <c r="J16" s="102"/>
      <c r="K16" s="103">
        <f t="shared" si="2"/>
        <v>0</v>
      </c>
      <c r="L16" s="9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ht="15.75" customHeight="1">
      <c r="A17" s="101"/>
      <c r="B17" s="102"/>
      <c r="C17" s="102"/>
      <c r="D17" s="102"/>
      <c r="E17" s="103">
        <f t="shared" si="1"/>
        <v>0</v>
      </c>
      <c r="F17" s="86"/>
      <c r="G17" s="101"/>
      <c r="H17" s="102"/>
      <c r="I17" s="102"/>
      <c r="J17" s="102"/>
      <c r="K17" s="103">
        <f t="shared" si="2"/>
        <v>0</v>
      </c>
      <c r="L17" s="9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ht="15.75" customHeight="1">
      <c r="A18" s="101"/>
      <c r="B18" s="102"/>
      <c r="C18" s="102"/>
      <c r="D18" s="102"/>
      <c r="E18" s="103">
        <f t="shared" si="1"/>
        <v>0</v>
      </c>
      <c r="F18" s="86"/>
      <c r="G18" s="101"/>
      <c r="H18" s="102"/>
      <c r="I18" s="102"/>
      <c r="J18" s="102"/>
      <c r="K18" s="103">
        <f t="shared" si="2"/>
        <v>0</v>
      </c>
      <c r="L18" s="9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ht="15.75" customHeight="1">
      <c r="A19" s="101"/>
      <c r="B19" s="102"/>
      <c r="C19" s="102"/>
      <c r="D19" s="102"/>
      <c r="E19" s="103">
        <f t="shared" si="1"/>
        <v>0</v>
      </c>
      <c r="F19" s="86"/>
      <c r="G19" s="101"/>
      <c r="H19" s="102"/>
      <c r="I19" s="102"/>
      <c r="J19" s="102"/>
      <c r="K19" s="103">
        <f t="shared" si="2"/>
        <v>0</v>
      </c>
      <c r="L19" s="9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ht="15.75" customHeight="1">
      <c r="A20" s="101"/>
      <c r="B20" s="102"/>
      <c r="C20" s="102"/>
      <c r="D20" s="102"/>
      <c r="E20" s="103">
        <f t="shared" si="1"/>
        <v>0</v>
      </c>
      <c r="F20" s="86"/>
      <c r="G20" s="101"/>
      <c r="H20" s="102"/>
      <c r="I20" s="102"/>
      <c r="J20" s="102"/>
      <c r="K20" s="103">
        <f t="shared" si="2"/>
        <v>0</v>
      </c>
      <c r="L20" s="9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ht="15.75" customHeight="1">
      <c r="A21" s="101"/>
      <c r="B21" s="102"/>
      <c r="C21" s="102"/>
      <c r="D21" s="102"/>
      <c r="E21" s="103">
        <f t="shared" si="1"/>
        <v>0</v>
      </c>
      <c r="F21" s="86"/>
      <c r="G21" s="101"/>
      <c r="H21" s="102"/>
      <c r="I21" s="102"/>
      <c r="J21" s="102"/>
      <c r="K21" s="103">
        <f t="shared" si="2"/>
        <v>0</v>
      </c>
      <c r="L21" s="93" t="s">
        <v>107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ht="15.75" customHeight="1">
      <c r="A22" s="104" t="s">
        <v>108</v>
      </c>
      <c r="B22" s="105"/>
      <c r="C22" s="105"/>
      <c r="D22" s="106"/>
      <c r="E22" s="107">
        <f>SUM(E5:E21)</f>
        <v>5722.9</v>
      </c>
      <c r="F22" s="108"/>
      <c r="G22" s="104"/>
      <c r="H22" s="105"/>
      <c r="I22" s="105"/>
      <c r="J22" s="106"/>
      <c r="K22" s="109">
        <f>SUM(K5:K21)</f>
        <v>6490</v>
      </c>
      <c r="L22" s="110">
        <f>K22-E22</f>
        <v>767.1</v>
      </c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ht="30.75" customHeight="1">
      <c r="A23" s="111" t="str">
        <f>Renseignements!B6</f>
        <v>Voir des spectacles</v>
      </c>
      <c r="B23" s="40"/>
      <c r="C23" s="40"/>
      <c r="D23" s="40"/>
      <c r="E23" s="40"/>
      <c r="F23" s="40"/>
      <c r="G23" s="40"/>
      <c r="H23" s="40"/>
      <c r="I23" s="40"/>
      <c r="J23" s="40"/>
      <c r="K23" s="99"/>
      <c r="L23" s="9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ht="15.75" customHeight="1">
      <c r="A24" s="112" t="s">
        <v>87</v>
      </c>
      <c r="B24" s="113" t="s">
        <v>88</v>
      </c>
      <c r="C24" s="113" t="s">
        <v>89</v>
      </c>
      <c r="D24" s="113" t="s">
        <v>90</v>
      </c>
      <c r="E24" s="113" t="s">
        <v>91</v>
      </c>
      <c r="F24" s="44"/>
      <c r="G24" s="112" t="s">
        <v>87</v>
      </c>
      <c r="H24" s="113"/>
      <c r="I24" s="113" t="s">
        <v>89</v>
      </c>
      <c r="J24" s="113" t="s">
        <v>93</v>
      </c>
      <c r="K24" s="113" t="s">
        <v>94</v>
      </c>
      <c r="L24" s="9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ht="15.75" customHeight="1">
      <c r="A25" s="114" t="s">
        <v>109</v>
      </c>
      <c r="B25" s="115" t="s">
        <v>110</v>
      </c>
      <c r="C25" s="115">
        <v>1.0</v>
      </c>
      <c r="D25" s="116">
        <v>5500.0</v>
      </c>
      <c r="E25" s="116">
        <f t="shared" ref="E25:E49" si="3">C25*D25</f>
        <v>5500</v>
      </c>
      <c r="F25" s="44"/>
      <c r="G25" s="114" t="s">
        <v>111</v>
      </c>
      <c r="H25" s="115" t="s">
        <v>112</v>
      </c>
      <c r="I25" s="115">
        <v>1.0</v>
      </c>
      <c r="J25" s="116">
        <f>18*5*5</f>
        <v>450</v>
      </c>
      <c r="K25" s="116">
        <f t="shared" ref="K25:K49" si="4">I25*J25</f>
        <v>450</v>
      </c>
      <c r="L25" s="9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ht="15.75" customHeight="1">
      <c r="A26" s="114" t="s">
        <v>113</v>
      </c>
      <c r="B26" s="115" t="s">
        <v>98</v>
      </c>
      <c r="C26" s="115">
        <v>2.0</v>
      </c>
      <c r="D26" s="116">
        <f>12*50</f>
        <v>600</v>
      </c>
      <c r="E26" s="116">
        <f t="shared" si="3"/>
        <v>1200</v>
      </c>
      <c r="F26" s="44"/>
      <c r="G26" s="114" t="s">
        <v>114</v>
      </c>
      <c r="H26" s="115" t="s">
        <v>112</v>
      </c>
      <c r="I26" s="115">
        <v>1.0</v>
      </c>
      <c r="J26" s="116">
        <f>18*5*10</f>
        <v>900</v>
      </c>
      <c r="K26" s="116">
        <f t="shared" si="4"/>
        <v>900</v>
      </c>
      <c r="L26" s="9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ht="15.75" customHeight="1">
      <c r="A27" s="114"/>
      <c r="B27" s="115"/>
      <c r="C27" s="115"/>
      <c r="D27" s="116"/>
      <c r="E27" s="116">
        <f t="shared" si="3"/>
        <v>0</v>
      </c>
      <c r="F27" s="44"/>
      <c r="G27" s="114" t="s">
        <v>113</v>
      </c>
      <c r="H27" s="115" t="s">
        <v>98</v>
      </c>
      <c r="I27" s="115">
        <v>2.0</v>
      </c>
      <c r="J27" s="116">
        <v>600.0</v>
      </c>
      <c r="K27" s="116">
        <f t="shared" si="4"/>
        <v>1200</v>
      </c>
      <c r="L27" s="9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ht="15.75" customHeight="1">
      <c r="A28" s="114"/>
      <c r="B28" s="115"/>
      <c r="C28" s="115"/>
      <c r="D28" s="116"/>
      <c r="E28" s="116">
        <f t="shared" si="3"/>
        <v>0</v>
      </c>
      <c r="F28" s="44"/>
      <c r="G28" s="114" t="s">
        <v>115</v>
      </c>
      <c r="H28" s="115" t="s">
        <v>116</v>
      </c>
      <c r="I28" s="115">
        <v>1.0</v>
      </c>
      <c r="J28" s="116">
        <v>2150.0</v>
      </c>
      <c r="K28" s="116">
        <f t="shared" si="4"/>
        <v>2150</v>
      </c>
      <c r="L28" s="9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ht="15.75" customHeight="1">
      <c r="A29" s="114"/>
      <c r="B29" s="115"/>
      <c r="C29" s="115"/>
      <c r="D29" s="116"/>
      <c r="E29" s="116">
        <f t="shared" si="3"/>
        <v>0</v>
      </c>
      <c r="F29" s="44"/>
      <c r="G29" s="117" t="s">
        <v>117</v>
      </c>
      <c r="H29" s="118" t="s">
        <v>118</v>
      </c>
      <c r="I29" s="118">
        <v>1.0</v>
      </c>
      <c r="J29" s="119">
        <v>2000.0</v>
      </c>
      <c r="K29" s="119">
        <f t="shared" si="4"/>
        <v>2000</v>
      </c>
      <c r="L29" s="9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ht="15.75" customHeight="1">
      <c r="A30" s="114"/>
      <c r="B30" s="115"/>
      <c r="C30" s="115"/>
      <c r="D30" s="116"/>
      <c r="E30" s="116">
        <f t="shared" si="3"/>
        <v>0</v>
      </c>
      <c r="F30" s="44"/>
      <c r="G30" s="114"/>
      <c r="H30" s="115"/>
      <c r="I30" s="115"/>
      <c r="J30" s="116"/>
      <c r="K30" s="116">
        <f t="shared" si="4"/>
        <v>0</v>
      </c>
      <c r="L30" s="9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ht="15.75" customHeight="1">
      <c r="A31" s="114"/>
      <c r="B31" s="115"/>
      <c r="C31" s="115"/>
      <c r="D31" s="116"/>
      <c r="E31" s="116">
        <f t="shared" si="3"/>
        <v>0</v>
      </c>
      <c r="F31" s="44"/>
      <c r="G31" s="114"/>
      <c r="H31" s="115"/>
      <c r="I31" s="115"/>
      <c r="J31" s="116"/>
      <c r="K31" s="116">
        <f t="shared" si="4"/>
        <v>0</v>
      </c>
      <c r="L31" s="9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ht="15.75" customHeight="1">
      <c r="A32" s="114"/>
      <c r="B32" s="115"/>
      <c r="C32" s="115"/>
      <c r="D32" s="116"/>
      <c r="E32" s="116">
        <f t="shared" si="3"/>
        <v>0</v>
      </c>
      <c r="F32" s="44"/>
      <c r="G32" s="114"/>
      <c r="H32" s="115"/>
      <c r="I32" s="115"/>
      <c r="J32" s="116"/>
      <c r="K32" s="116">
        <f t="shared" si="4"/>
        <v>0</v>
      </c>
      <c r="L32" s="9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ht="15.75" customHeight="1">
      <c r="A33" s="114"/>
      <c r="B33" s="115"/>
      <c r="C33" s="115"/>
      <c r="D33" s="115"/>
      <c r="E33" s="116">
        <f t="shared" si="3"/>
        <v>0</v>
      </c>
      <c r="F33" s="44"/>
      <c r="G33" s="114"/>
      <c r="H33" s="115"/>
      <c r="I33" s="115"/>
      <c r="J33" s="115"/>
      <c r="K33" s="116">
        <f t="shared" si="4"/>
        <v>0</v>
      </c>
      <c r="L33" s="9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ht="15.75" customHeight="1">
      <c r="A34" s="114"/>
      <c r="B34" s="115"/>
      <c r="C34" s="115"/>
      <c r="D34" s="115"/>
      <c r="E34" s="116">
        <f t="shared" si="3"/>
        <v>0</v>
      </c>
      <c r="F34" s="44"/>
      <c r="G34" s="114"/>
      <c r="H34" s="115"/>
      <c r="I34" s="115"/>
      <c r="J34" s="115"/>
      <c r="K34" s="116">
        <f t="shared" si="4"/>
        <v>0</v>
      </c>
      <c r="L34" s="9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ht="15.75" customHeight="1">
      <c r="A35" s="114"/>
      <c r="B35" s="115"/>
      <c r="C35" s="115"/>
      <c r="D35" s="115"/>
      <c r="E35" s="116">
        <f t="shared" si="3"/>
        <v>0</v>
      </c>
      <c r="F35" s="44"/>
      <c r="G35" s="114"/>
      <c r="H35" s="115"/>
      <c r="I35" s="115"/>
      <c r="J35" s="115"/>
      <c r="K35" s="116">
        <f t="shared" si="4"/>
        <v>0</v>
      </c>
      <c r="L35" s="9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ht="15.75" customHeight="1">
      <c r="A36" s="114"/>
      <c r="B36" s="115"/>
      <c r="C36" s="115"/>
      <c r="D36" s="115"/>
      <c r="E36" s="116">
        <f t="shared" si="3"/>
        <v>0</v>
      </c>
      <c r="F36" s="44"/>
      <c r="G36" s="114"/>
      <c r="H36" s="115"/>
      <c r="I36" s="115"/>
      <c r="J36" s="115"/>
      <c r="K36" s="116">
        <f t="shared" si="4"/>
        <v>0</v>
      </c>
      <c r="L36" s="9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ht="15.75" customHeight="1">
      <c r="A37" s="114"/>
      <c r="B37" s="115"/>
      <c r="C37" s="115"/>
      <c r="D37" s="115"/>
      <c r="E37" s="116">
        <f t="shared" si="3"/>
        <v>0</v>
      </c>
      <c r="F37" s="44"/>
      <c r="G37" s="114"/>
      <c r="H37" s="115"/>
      <c r="I37" s="115"/>
      <c r="J37" s="115"/>
      <c r="K37" s="116">
        <f t="shared" si="4"/>
        <v>0</v>
      </c>
      <c r="L37" s="9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ht="15.75" customHeight="1">
      <c r="A38" s="114"/>
      <c r="B38" s="115"/>
      <c r="C38" s="115"/>
      <c r="D38" s="115"/>
      <c r="E38" s="116">
        <f t="shared" si="3"/>
        <v>0</v>
      </c>
      <c r="F38" s="44"/>
      <c r="G38" s="114"/>
      <c r="H38" s="115"/>
      <c r="I38" s="115"/>
      <c r="J38" s="115"/>
      <c r="K38" s="116">
        <f t="shared" si="4"/>
        <v>0</v>
      </c>
      <c r="L38" s="9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ht="15.75" customHeight="1">
      <c r="A39" s="114"/>
      <c r="B39" s="115"/>
      <c r="C39" s="115"/>
      <c r="D39" s="115"/>
      <c r="E39" s="116">
        <f t="shared" si="3"/>
        <v>0</v>
      </c>
      <c r="F39" s="44"/>
      <c r="G39" s="114"/>
      <c r="H39" s="115"/>
      <c r="I39" s="115"/>
      <c r="J39" s="115"/>
      <c r="K39" s="116">
        <f t="shared" si="4"/>
        <v>0</v>
      </c>
      <c r="L39" s="9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ht="15.75" customHeight="1">
      <c r="A40" s="114"/>
      <c r="B40" s="115"/>
      <c r="C40" s="115"/>
      <c r="D40" s="115"/>
      <c r="E40" s="116">
        <f t="shared" si="3"/>
        <v>0</v>
      </c>
      <c r="F40" s="44"/>
      <c r="G40" s="114"/>
      <c r="H40" s="115"/>
      <c r="I40" s="115"/>
      <c r="J40" s="115"/>
      <c r="K40" s="116">
        <f t="shared" si="4"/>
        <v>0</v>
      </c>
      <c r="L40" s="9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ht="15.75" customHeight="1">
      <c r="A41" s="114"/>
      <c r="B41" s="115"/>
      <c r="C41" s="115"/>
      <c r="D41" s="115"/>
      <c r="E41" s="116">
        <f t="shared" si="3"/>
        <v>0</v>
      </c>
      <c r="F41" s="44"/>
      <c r="G41" s="114"/>
      <c r="H41" s="115"/>
      <c r="I41" s="115"/>
      <c r="J41" s="115"/>
      <c r="K41" s="116">
        <f t="shared" si="4"/>
        <v>0</v>
      </c>
      <c r="L41" s="9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ht="15.75" customHeight="1">
      <c r="A42" s="114"/>
      <c r="B42" s="115"/>
      <c r="C42" s="115"/>
      <c r="D42" s="115"/>
      <c r="E42" s="116">
        <f t="shared" si="3"/>
        <v>0</v>
      </c>
      <c r="F42" s="44"/>
      <c r="G42" s="114"/>
      <c r="H42" s="115"/>
      <c r="I42" s="115"/>
      <c r="J42" s="115"/>
      <c r="K42" s="116">
        <f t="shared" si="4"/>
        <v>0</v>
      </c>
      <c r="L42" s="9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ht="15.75" customHeight="1">
      <c r="A43" s="114"/>
      <c r="B43" s="115"/>
      <c r="C43" s="115"/>
      <c r="D43" s="115"/>
      <c r="E43" s="116">
        <f t="shared" si="3"/>
        <v>0</v>
      </c>
      <c r="F43" s="44"/>
      <c r="G43" s="114"/>
      <c r="H43" s="115"/>
      <c r="I43" s="115"/>
      <c r="J43" s="115"/>
      <c r="K43" s="116">
        <f t="shared" si="4"/>
        <v>0</v>
      </c>
      <c r="L43" s="9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ht="15.75" customHeight="1">
      <c r="A44" s="114"/>
      <c r="B44" s="115"/>
      <c r="C44" s="115"/>
      <c r="D44" s="115"/>
      <c r="E44" s="116">
        <f t="shared" si="3"/>
        <v>0</v>
      </c>
      <c r="F44" s="44"/>
      <c r="G44" s="114"/>
      <c r="H44" s="115"/>
      <c r="I44" s="115"/>
      <c r="J44" s="115"/>
      <c r="K44" s="116">
        <f t="shared" si="4"/>
        <v>0</v>
      </c>
      <c r="L44" s="9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ht="15.75" customHeight="1">
      <c r="A45" s="114"/>
      <c r="B45" s="115"/>
      <c r="C45" s="115"/>
      <c r="D45" s="115"/>
      <c r="E45" s="116">
        <f t="shared" si="3"/>
        <v>0</v>
      </c>
      <c r="F45" s="44"/>
      <c r="G45" s="114"/>
      <c r="H45" s="115"/>
      <c r="I45" s="115"/>
      <c r="J45" s="115"/>
      <c r="K45" s="116">
        <f t="shared" si="4"/>
        <v>0</v>
      </c>
      <c r="L45" s="9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ht="15.75" customHeight="1">
      <c r="A46" s="114"/>
      <c r="B46" s="115"/>
      <c r="C46" s="115"/>
      <c r="D46" s="115"/>
      <c r="E46" s="116">
        <f t="shared" si="3"/>
        <v>0</v>
      </c>
      <c r="F46" s="44"/>
      <c r="G46" s="114"/>
      <c r="H46" s="115"/>
      <c r="I46" s="115"/>
      <c r="J46" s="115"/>
      <c r="K46" s="116">
        <f t="shared" si="4"/>
        <v>0</v>
      </c>
      <c r="L46" s="9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ht="15.75" customHeight="1">
      <c r="A47" s="114"/>
      <c r="B47" s="115"/>
      <c r="C47" s="115"/>
      <c r="D47" s="115"/>
      <c r="E47" s="116">
        <f t="shared" si="3"/>
        <v>0</v>
      </c>
      <c r="F47" s="44"/>
      <c r="G47" s="114"/>
      <c r="H47" s="115"/>
      <c r="I47" s="115"/>
      <c r="J47" s="115"/>
      <c r="K47" s="116">
        <f t="shared" si="4"/>
        <v>0</v>
      </c>
      <c r="L47" s="9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ht="15.75" customHeight="1">
      <c r="A48" s="114"/>
      <c r="B48" s="115"/>
      <c r="C48" s="115"/>
      <c r="D48" s="115"/>
      <c r="E48" s="116">
        <f t="shared" si="3"/>
        <v>0</v>
      </c>
      <c r="F48" s="44"/>
      <c r="G48" s="114"/>
      <c r="H48" s="115"/>
      <c r="I48" s="115"/>
      <c r="J48" s="115"/>
      <c r="K48" s="116">
        <f t="shared" si="4"/>
        <v>0</v>
      </c>
      <c r="L48" s="9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ht="15.75" customHeight="1">
      <c r="A49" s="114"/>
      <c r="B49" s="115"/>
      <c r="C49" s="115"/>
      <c r="D49" s="115"/>
      <c r="E49" s="116">
        <f t="shared" si="3"/>
        <v>0</v>
      </c>
      <c r="F49" s="44"/>
      <c r="G49" s="114"/>
      <c r="H49" s="115"/>
      <c r="I49" s="115"/>
      <c r="J49" s="115"/>
      <c r="K49" s="116">
        <f t="shared" si="4"/>
        <v>0</v>
      </c>
      <c r="L49" s="93" t="s">
        <v>107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ht="15.75" customHeight="1">
      <c r="A50" s="104" t="s">
        <v>108</v>
      </c>
      <c r="B50" s="105"/>
      <c r="C50" s="105"/>
      <c r="D50" s="106"/>
      <c r="E50" s="107">
        <f>SUM(E25:E49)</f>
        <v>6700</v>
      </c>
      <c r="F50" s="108"/>
      <c r="G50" s="104" t="s">
        <v>108</v>
      </c>
      <c r="H50" s="105"/>
      <c r="I50" s="105"/>
      <c r="J50" s="106"/>
      <c r="K50" s="107">
        <f>SUM(K25:K49)</f>
        <v>6700</v>
      </c>
      <c r="L50" s="110">
        <f>K50-E50</f>
        <v>0</v>
      </c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</row>
    <row r="51" ht="30.75" customHeight="1">
      <c r="A51" s="120" t="str">
        <f>Renseignements!B7</f>
        <v>La visite de la Vieille Dame</v>
      </c>
      <c r="B51" s="40"/>
      <c r="C51" s="40"/>
      <c r="D51" s="40"/>
      <c r="E51" s="40"/>
      <c r="F51" s="40"/>
      <c r="G51" s="40"/>
      <c r="H51" s="40"/>
      <c r="I51" s="40"/>
      <c r="J51" s="40"/>
      <c r="K51" s="99"/>
      <c r="L51" s="9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ht="15.75" customHeight="1">
      <c r="A52" s="121" t="s">
        <v>87</v>
      </c>
      <c r="B52" s="122" t="s">
        <v>88</v>
      </c>
      <c r="C52" s="122" t="s">
        <v>89</v>
      </c>
      <c r="D52" s="122" t="s">
        <v>90</v>
      </c>
      <c r="E52" s="122" t="s">
        <v>91</v>
      </c>
      <c r="F52" s="44"/>
      <c r="G52" s="121" t="s">
        <v>87</v>
      </c>
      <c r="H52" s="122"/>
      <c r="I52" s="122" t="s">
        <v>89</v>
      </c>
      <c r="J52" s="122" t="s">
        <v>93</v>
      </c>
      <c r="K52" s="122" t="s">
        <v>94</v>
      </c>
      <c r="L52" s="9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ht="15.75" customHeight="1">
      <c r="A53" s="123" t="s">
        <v>119</v>
      </c>
      <c r="B53" s="124" t="s">
        <v>120</v>
      </c>
      <c r="C53" s="124">
        <v>1.0</v>
      </c>
      <c r="D53" s="125">
        <v>6300.0</v>
      </c>
      <c r="E53" s="125">
        <f t="shared" ref="E53:E77" si="5">C53*D53</f>
        <v>6300</v>
      </c>
      <c r="F53" s="44"/>
      <c r="G53" s="123" t="s">
        <v>121</v>
      </c>
      <c r="H53" s="124" t="s">
        <v>122</v>
      </c>
      <c r="I53" s="126">
        <v>1.0</v>
      </c>
      <c r="J53" s="127">
        <v>486.0</v>
      </c>
      <c r="K53" s="125">
        <f t="shared" ref="K53:K77" si="6">I53*J53</f>
        <v>486</v>
      </c>
      <c r="L53" s="9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ht="15.75" customHeight="1">
      <c r="A54" s="123" t="s">
        <v>123</v>
      </c>
      <c r="B54" s="124" t="s">
        <v>120</v>
      </c>
      <c r="C54" s="124">
        <v>4.0</v>
      </c>
      <c r="D54" s="125">
        <v>560.0</v>
      </c>
      <c r="E54" s="125">
        <f t="shared" si="5"/>
        <v>2240</v>
      </c>
      <c r="F54" s="44"/>
      <c r="G54" s="123" t="s">
        <v>124</v>
      </c>
      <c r="H54" s="124" t="s">
        <v>122</v>
      </c>
      <c r="I54" s="124">
        <v>8.0</v>
      </c>
      <c r="J54" s="125">
        <v>200.0</v>
      </c>
      <c r="K54" s="125">
        <f t="shared" si="6"/>
        <v>1600</v>
      </c>
      <c r="L54" s="9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ht="15.75" customHeight="1">
      <c r="A55" s="123" t="s">
        <v>125</v>
      </c>
      <c r="B55" s="124" t="s">
        <v>126</v>
      </c>
      <c r="C55" s="124">
        <v>1.0</v>
      </c>
      <c r="D55" s="125">
        <v>3050.0</v>
      </c>
      <c r="E55" s="125">
        <f t="shared" si="5"/>
        <v>3050</v>
      </c>
      <c r="F55" s="44"/>
      <c r="G55" s="123" t="s">
        <v>127</v>
      </c>
      <c r="H55" s="124" t="s">
        <v>112</v>
      </c>
      <c r="I55" s="124">
        <v>60.0</v>
      </c>
      <c r="J55" s="125">
        <v>5.1</v>
      </c>
      <c r="K55" s="125">
        <f t="shared" si="6"/>
        <v>306</v>
      </c>
      <c r="L55" s="9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ht="15.75" customHeight="1">
      <c r="A56" s="123" t="s">
        <v>128</v>
      </c>
      <c r="B56" s="124" t="s">
        <v>126</v>
      </c>
      <c r="C56" s="124">
        <v>1.0</v>
      </c>
      <c r="D56" s="125">
        <v>2440.0</v>
      </c>
      <c r="E56" s="125">
        <f t="shared" si="5"/>
        <v>2440</v>
      </c>
      <c r="F56" s="44"/>
      <c r="G56" s="123" t="s">
        <v>129</v>
      </c>
      <c r="H56" s="124" t="s">
        <v>112</v>
      </c>
      <c r="I56" s="124">
        <v>140.0</v>
      </c>
      <c r="J56" s="125">
        <v>10.0</v>
      </c>
      <c r="K56" s="125">
        <f t="shared" si="6"/>
        <v>1400</v>
      </c>
      <c r="L56" s="9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ht="15.75" customHeight="1">
      <c r="A57" s="123" t="s">
        <v>130</v>
      </c>
      <c r="B57" s="124" t="s">
        <v>110</v>
      </c>
      <c r="C57" s="124">
        <v>1.0</v>
      </c>
      <c r="D57" s="125">
        <v>310.0</v>
      </c>
      <c r="E57" s="125">
        <f t="shared" si="5"/>
        <v>310</v>
      </c>
      <c r="F57" s="44"/>
      <c r="G57" s="123" t="s">
        <v>131</v>
      </c>
      <c r="H57" s="124" t="s">
        <v>112</v>
      </c>
      <c r="I57" s="124">
        <v>10.0</v>
      </c>
      <c r="J57" s="125">
        <f>10*4</f>
        <v>40</v>
      </c>
      <c r="K57" s="125">
        <f t="shared" si="6"/>
        <v>400</v>
      </c>
      <c r="L57" s="9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ht="15.75" customHeight="1">
      <c r="A58" s="123" t="s">
        <v>132</v>
      </c>
      <c r="B58" s="124" t="s">
        <v>120</v>
      </c>
      <c r="C58" s="124">
        <v>1.0</v>
      </c>
      <c r="D58" s="125">
        <v>1000.0</v>
      </c>
      <c r="E58" s="125">
        <f t="shared" si="5"/>
        <v>1000</v>
      </c>
      <c r="F58" s="44"/>
      <c r="G58" s="117" t="s">
        <v>133</v>
      </c>
      <c r="H58" s="118" t="s">
        <v>118</v>
      </c>
      <c r="I58" s="118">
        <v>1.0</v>
      </c>
      <c r="J58" s="119">
        <f>6500+2350</f>
        <v>8850</v>
      </c>
      <c r="K58" s="119">
        <f t="shared" si="6"/>
        <v>8850</v>
      </c>
      <c r="L58" s="9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ht="15.75" customHeight="1">
      <c r="A59" s="123" t="s">
        <v>134</v>
      </c>
      <c r="B59" s="124" t="s">
        <v>120</v>
      </c>
      <c r="C59" s="124">
        <v>2.0</v>
      </c>
      <c r="D59" s="125">
        <v>1000.0</v>
      </c>
      <c r="E59" s="125">
        <f t="shared" si="5"/>
        <v>2000</v>
      </c>
      <c r="F59" s="44"/>
      <c r="G59" s="123" t="s">
        <v>135</v>
      </c>
      <c r="H59" s="124" t="s">
        <v>116</v>
      </c>
      <c r="I59" s="124">
        <v>1.0</v>
      </c>
      <c r="J59" s="125">
        <v>5170.0</v>
      </c>
      <c r="K59" s="125">
        <f t="shared" si="6"/>
        <v>5170</v>
      </c>
      <c r="L59" s="9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ht="15.75" customHeight="1">
      <c r="A60" s="123" t="s">
        <v>136</v>
      </c>
      <c r="B60" s="124" t="s">
        <v>120</v>
      </c>
      <c r="C60" s="124">
        <v>1.0</v>
      </c>
      <c r="D60" s="125">
        <v>1000.0</v>
      </c>
      <c r="E60" s="125">
        <f t="shared" si="5"/>
        <v>1000</v>
      </c>
      <c r="F60" s="44"/>
      <c r="G60" s="128" t="s">
        <v>137</v>
      </c>
      <c r="H60" s="118" t="s">
        <v>118</v>
      </c>
      <c r="I60" s="118">
        <v>1.0</v>
      </c>
      <c r="J60" s="119">
        <f>800</f>
        <v>800</v>
      </c>
      <c r="K60" s="119">
        <f t="shared" si="6"/>
        <v>800</v>
      </c>
      <c r="L60" s="129">
        <f>J60+J58+J29+J87</f>
        <v>14650</v>
      </c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ht="15.75" customHeight="1">
      <c r="A61" s="123" t="s">
        <v>138</v>
      </c>
      <c r="B61" s="124" t="s">
        <v>120</v>
      </c>
      <c r="C61" s="124">
        <v>1.0</v>
      </c>
      <c r="D61" s="125">
        <v>500.0</v>
      </c>
      <c r="E61" s="125">
        <f t="shared" si="5"/>
        <v>500</v>
      </c>
      <c r="F61" s="44"/>
      <c r="G61" s="123" t="s">
        <v>139</v>
      </c>
      <c r="H61" s="124" t="s">
        <v>98</v>
      </c>
      <c r="I61" s="124">
        <v>6.0</v>
      </c>
      <c r="J61" s="125">
        <f>12*10</f>
        <v>120</v>
      </c>
      <c r="K61" s="125">
        <f t="shared" si="6"/>
        <v>720</v>
      </c>
      <c r="L61" s="9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ht="15.75" customHeight="1">
      <c r="A62" s="123" t="s">
        <v>140</v>
      </c>
      <c r="B62" s="124" t="s">
        <v>110</v>
      </c>
      <c r="C62" s="124">
        <v>1.0</v>
      </c>
      <c r="D62" s="125">
        <v>600.0</v>
      </c>
      <c r="E62" s="125">
        <f t="shared" si="5"/>
        <v>600</v>
      </c>
      <c r="F62" s="44"/>
      <c r="G62" s="123" t="s">
        <v>141</v>
      </c>
      <c r="H62" s="124" t="s">
        <v>142</v>
      </c>
      <c r="I62" s="124">
        <v>2.0</v>
      </c>
      <c r="J62" s="125">
        <v>50.0</v>
      </c>
      <c r="K62" s="125">
        <f t="shared" si="6"/>
        <v>100</v>
      </c>
      <c r="L62" s="9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ht="15.75" customHeight="1">
      <c r="A63" s="123" t="s">
        <v>139</v>
      </c>
      <c r="B63" s="124" t="s">
        <v>98</v>
      </c>
      <c r="C63" s="124">
        <v>6.0</v>
      </c>
      <c r="D63" s="125">
        <f>12*10</f>
        <v>120</v>
      </c>
      <c r="E63" s="125">
        <f t="shared" si="5"/>
        <v>720</v>
      </c>
      <c r="F63" s="44"/>
      <c r="G63" s="123"/>
      <c r="H63" s="124"/>
      <c r="I63" s="124"/>
      <c r="J63" s="125"/>
      <c r="K63" s="125">
        <f t="shared" si="6"/>
        <v>0</v>
      </c>
      <c r="L63" s="9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ht="15.75" customHeight="1">
      <c r="A64" s="123" t="s">
        <v>143</v>
      </c>
      <c r="B64" s="124" t="s">
        <v>144</v>
      </c>
      <c r="C64" s="124">
        <v>1.0</v>
      </c>
      <c r="D64" s="125">
        <v>300.0</v>
      </c>
      <c r="E64" s="125">
        <f t="shared" si="5"/>
        <v>300</v>
      </c>
      <c r="F64" s="44"/>
      <c r="G64" s="123"/>
      <c r="H64" s="124"/>
      <c r="I64" s="124"/>
      <c r="J64" s="125"/>
      <c r="K64" s="125">
        <f t="shared" si="6"/>
        <v>0</v>
      </c>
      <c r="L64" s="93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ht="15.75" customHeight="1">
      <c r="A65" s="123" t="s">
        <v>141</v>
      </c>
      <c r="B65" s="124" t="s">
        <v>142</v>
      </c>
      <c r="C65" s="124">
        <v>2.0</v>
      </c>
      <c r="D65" s="125">
        <v>50.0</v>
      </c>
      <c r="E65" s="125">
        <f t="shared" si="5"/>
        <v>100</v>
      </c>
      <c r="F65" s="44"/>
      <c r="G65" s="123"/>
      <c r="H65" s="124"/>
      <c r="I65" s="124"/>
      <c r="J65" s="125"/>
      <c r="K65" s="125">
        <f t="shared" si="6"/>
        <v>0</v>
      </c>
      <c r="L65" s="93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ht="15.75" customHeight="1">
      <c r="A66" s="123"/>
      <c r="B66" s="124"/>
      <c r="C66" s="124"/>
      <c r="D66" s="125"/>
      <c r="E66" s="125">
        <f t="shared" si="5"/>
        <v>0</v>
      </c>
      <c r="F66" s="44"/>
      <c r="G66" s="123"/>
      <c r="H66" s="124"/>
      <c r="I66" s="124"/>
      <c r="J66" s="125"/>
      <c r="K66" s="125">
        <f t="shared" si="6"/>
        <v>0</v>
      </c>
      <c r="L66" s="93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ht="15.75" customHeight="1">
      <c r="A67" s="123"/>
      <c r="B67" s="124"/>
      <c r="C67" s="124"/>
      <c r="D67" s="125"/>
      <c r="E67" s="125">
        <f t="shared" si="5"/>
        <v>0</v>
      </c>
      <c r="F67" s="44"/>
      <c r="G67" s="123"/>
      <c r="H67" s="124"/>
      <c r="I67" s="124"/>
      <c r="J67" s="125"/>
      <c r="K67" s="125">
        <f t="shared" si="6"/>
        <v>0</v>
      </c>
      <c r="L67" s="93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ht="15.75" customHeight="1">
      <c r="A68" s="123"/>
      <c r="B68" s="124"/>
      <c r="C68" s="124"/>
      <c r="D68" s="125"/>
      <c r="E68" s="125">
        <f t="shared" si="5"/>
        <v>0</v>
      </c>
      <c r="F68" s="44"/>
      <c r="G68" s="123"/>
      <c r="H68" s="124"/>
      <c r="I68" s="124"/>
      <c r="J68" s="125"/>
      <c r="K68" s="125">
        <f t="shared" si="6"/>
        <v>0</v>
      </c>
      <c r="L68" s="93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ht="15.75" customHeight="1">
      <c r="A69" s="123"/>
      <c r="B69" s="124"/>
      <c r="C69" s="124"/>
      <c r="D69" s="125">
        <f>D53/50</f>
        <v>126</v>
      </c>
      <c r="E69" s="125">
        <f t="shared" si="5"/>
        <v>0</v>
      </c>
      <c r="F69" s="44"/>
      <c r="G69" s="123"/>
      <c r="H69" s="124"/>
      <c r="I69" s="124"/>
      <c r="J69" s="125"/>
      <c r="K69" s="125">
        <f t="shared" si="6"/>
        <v>0</v>
      </c>
      <c r="L69" s="93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ht="15.75" customHeight="1">
      <c r="A70" s="123"/>
      <c r="B70" s="124"/>
      <c r="C70" s="124"/>
      <c r="D70" s="124"/>
      <c r="E70" s="125">
        <f t="shared" si="5"/>
        <v>0</v>
      </c>
      <c r="F70" s="44"/>
      <c r="G70" s="123"/>
      <c r="H70" s="124"/>
      <c r="I70" s="124"/>
      <c r="J70" s="124"/>
      <c r="K70" s="125">
        <f t="shared" si="6"/>
        <v>0</v>
      </c>
      <c r="L70" s="93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ht="15.75" customHeight="1">
      <c r="A71" s="123"/>
      <c r="B71" s="124"/>
      <c r="C71" s="124"/>
      <c r="D71" s="124"/>
      <c r="E71" s="125">
        <f t="shared" si="5"/>
        <v>0</v>
      </c>
      <c r="F71" s="44"/>
      <c r="G71" s="123"/>
      <c r="H71" s="124"/>
      <c r="I71" s="124"/>
      <c r="J71" s="124"/>
      <c r="K71" s="125">
        <f t="shared" si="6"/>
        <v>0</v>
      </c>
      <c r="L71" s="93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ht="15.75" customHeight="1">
      <c r="A72" s="123"/>
      <c r="B72" s="124"/>
      <c r="C72" s="124"/>
      <c r="D72" s="124"/>
      <c r="E72" s="125">
        <f t="shared" si="5"/>
        <v>0</v>
      </c>
      <c r="F72" s="44"/>
      <c r="G72" s="123"/>
      <c r="H72" s="124"/>
      <c r="I72" s="124"/>
      <c r="J72" s="124"/>
      <c r="K72" s="125">
        <f t="shared" si="6"/>
        <v>0</v>
      </c>
      <c r="L72" s="93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ht="15.75" customHeight="1">
      <c r="A73" s="123"/>
      <c r="B73" s="124"/>
      <c r="C73" s="124"/>
      <c r="D73" s="124"/>
      <c r="E73" s="125">
        <f t="shared" si="5"/>
        <v>0</v>
      </c>
      <c r="F73" s="44"/>
      <c r="G73" s="123"/>
      <c r="H73" s="124"/>
      <c r="I73" s="124"/>
      <c r="J73" s="124"/>
      <c r="K73" s="125">
        <f t="shared" si="6"/>
        <v>0</v>
      </c>
      <c r="L73" s="93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ht="15.75" customHeight="1">
      <c r="A74" s="123"/>
      <c r="B74" s="124"/>
      <c r="C74" s="124"/>
      <c r="D74" s="124"/>
      <c r="E74" s="125">
        <f t="shared" si="5"/>
        <v>0</v>
      </c>
      <c r="F74" s="44"/>
      <c r="G74" s="123"/>
      <c r="H74" s="124"/>
      <c r="I74" s="124"/>
      <c r="J74" s="124"/>
      <c r="K74" s="125">
        <f t="shared" si="6"/>
        <v>0</v>
      </c>
      <c r="L74" s="93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ht="15.75" customHeight="1">
      <c r="A75" s="123"/>
      <c r="B75" s="124"/>
      <c r="C75" s="124"/>
      <c r="D75" s="124"/>
      <c r="E75" s="125">
        <f t="shared" si="5"/>
        <v>0</v>
      </c>
      <c r="F75" s="44"/>
      <c r="G75" s="123"/>
      <c r="H75" s="124"/>
      <c r="I75" s="124"/>
      <c r="J75" s="124"/>
      <c r="K75" s="125">
        <f t="shared" si="6"/>
        <v>0</v>
      </c>
      <c r="L75" s="93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ht="15.75" customHeight="1">
      <c r="A76" s="123"/>
      <c r="B76" s="124"/>
      <c r="C76" s="124"/>
      <c r="D76" s="124"/>
      <c r="E76" s="125">
        <f t="shared" si="5"/>
        <v>0</v>
      </c>
      <c r="F76" s="44"/>
      <c r="G76" s="123"/>
      <c r="H76" s="124"/>
      <c r="I76" s="124"/>
      <c r="J76" s="124"/>
      <c r="K76" s="125">
        <f t="shared" si="6"/>
        <v>0</v>
      </c>
      <c r="L76" s="93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ht="15.75" customHeight="1">
      <c r="A77" s="123"/>
      <c r="B77" s="124"/>
      <c r="C77" s="124"/>
      <c r="D77" s="124"/>
      <c r="E77" s="125">
        <f t="shared" si="5"/>
        <v>0</v>
      </c>
      <c r="F77" s="44"/>
      <c r="G77" s="123"/>
      <c r="H77" s="124"/>
      <c r="I77" s="124"/>
      <c r="J77" s="124"/>
      <c r="K77" s="125">
        <f t="shared" si="6"/>
        <v>0</v>
      </c>
      <c r="L77" s="93" t="s">
        <v>107</v>
      </c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ht="15.75" customHeight="1">
      <c r="A78" s="104" t="s">
        <v>108</v>
      </c>
      <c r="B78" s="105"/>
      <c r="C78" s="105"/>
      <c r="D78" s="106"/>
      <c r="E78" s="107">
        <f>SUM(E53:E77)</f>
        <v>20560</v>
      </c>
      <c r="F78" s="108"/>
      <c r="G78" s="104" t="s">
        <v>108</v>
      </c>
      <c r="H78" s="105"/>
      <c r="I78" s="105"/>
      <c r="J78" s="106"/>
      <c r="K78" s="107">
        <f>SUM(K53:K77)</f>
        <v>19832</v>
      </c>
      <c r="L78" s="110">
        <f>K78-E78</f>
        <v>-728</v>
      </c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</row>
    <row r="79" ht="30.75" customHeight="1">
      <c r="A79" s="130" t="str">
        <f>Renseignements!B8</f>
        <v>Tentative d'Aimer</v>
      </c>
      <c r="B79" s="40"/>
      <c r="C79" s="40"/>
      <c r="D79" s="40"/>
      <c r="E79" s="40"/>
      <c r="F79" s="40"/>
      <c r="G79" s="40"/>
      <c r="H79" s="40"/>
      <c r="I79" s="40"/>
      <c r="J79" s="40"/>
      <c r="K79" s="99"/>
      <c r="L79" s="93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ht="15.75" customHeight="1">
      <c r="A80" s="131" t="s">
        <v>87</v>
      </c>
      <c r="B80" s="132" t="s">
        <v>88</v>
      </c>
      <c r="C80" s="132" t="s">
        <v>89</v>
      </c>
      <c r="D80" s="132" t="s">
        <v>90</v>
      </c>
      <c r="E80" s="132" t="s">
        <v>91</v>
      </c>
      <c r="F80" s="44"/>
      <c r="G80" s="131" t="s">
        <v>87</v>
      </c>
      <c r="H80" s="132"/>
      <c r="I80" s="132" t="s">
        <v>89</v>
      </c>
      <c r="J80" s="131" t="s">
        <v>93</v>
      </c>
      <c r="K80" s="132" t="s">
        <v>94</v>
      </c>
      <c r="L80" s="93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ht="15.75" customHeight="1">
      <c r="A81" s="133" t="s">
        <v>125</v>
      </c>
      <c r="B81" s="134" t="s">
        <v>126</v>
      </c>
      <c r="C81" s="134">
        <v>1.0</v>
      </c>
      <c r="D81" s="135">
        <v>3030.0</v>
      </c>
      <c r="E81" s="135">
        <f t="shared" ref="E81:E104" si="7">C81*D81</f>
        <v>3030</v>
      </c>
      <c r="F81" s="44"/>
      <c r="G81" s="133" t="s">
        <v>121</v>
      </c>
      <c r="H81" s="134" t="s">
        <v>122</v>
      </c>
      <c r="I81" s="134">
        <v>2.0</v>
      </c>
      <c r="J81" s="135">
        <v>100.0</v>
      </c>
      <c r="K81" s="135">
        <f t="shared" ref="K81:K104" si="8">I81*J81</f>
        <v>200</v>
      </c>
      <c r="L81" s="93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ht="15.75" customHeight="1">
      <c r="A82" s="133" t="s">
        <v>128</v>
      </c>
      <c r="B82" s="134" t="s">
        <v>126</v>
      </c>
      <c r="C82" s="134">
        <v>1.0</v>
      </c>
      <c r="D82" s="135">
        <v>2440.0</v>
      </c>
      <c r="E82" s="135">
        <f t="shared" si="7"/>
        <v>2440</v>
      </c>
      <c r="F82" s="44"/>
      <c r="G82" s="133" t="s">
        <v>124</v>
      </c>
      <c r="H82" s="134" t="s">
        <v>122</v>
      </c>
      <c r="I82" s="134">
        <v>6.0</v>
      </c>
      <c r="J82" s="135">
        <v>200.0</v>
      </c>
      <c r="K82" s="135">
        <f t="shared" si="8"/>
        <v>1200</v>
      </c>
      <c r="L82" s="93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ht="15.75" customHeight="1">
      <c r="A83" s="133" t="s">
        <v>130</v>
      </c>
      <c r="B83" s="134" t="s">
        <v>110</v>
      </c>
      <c r="C83" s="134">
        <v>1.0</v>
      </c>
      <c r="D83" s="135">
        <v>600.0</v>
      </c>
      <c r="E83" s="135">
        <f t="shared" si="7"/>
        <v>600</v>
      </c>
      <c r="F83" s="44"/>
      <c r="G83" s="133" t="s">
        <v>127</v>
      </c>
      <c r="H83" s="134" t="s">
        <v>112</v>
      </c>
      <c r="I83" s="134">
        <v>60.0</v>
      </c>
      <c r="J83" s="135">
        <v>5.0</v>
      </c>
      <c r="K83" s="135">
        <f t="shared" si="8"/>
        <v>300</v>
      </c>
      <c r="L83" s="93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ht="15.75" customHeight="1">
      <c r="A84" s="133" t="s">
        <v>132</v>
      </c>
      <c r="B84" s="134" t="s">
        <v>120</v>
      </c>
      <c r="C84" s="134">
        <v>1.0</v>
      </c>
      <c r="D84" s="135">
        <v>1000.0</v>
      </c>
      <c r="E84" s="135">
        <f t="shared" si="7"/>
        <v>1000</v>
      </c>
      <c r="F84" s="44"/>
      <c r="G84" s="133" t="s">
        <v>129</v>
      </c>
      <c r="H84" s="134" t="s">
        <v>112</v>
      </c>
      <c r="I84" s="134">
        <v>140.0</v>
      </c>
      <c r="J84" s="135">
        <v>13.0</v>
      </c>
      <c r="K84" s="135">
        <f t="shared" si="8"/>
        <v>1820</v>
      </c>
      <c r="L84" s="93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ht="15.75" customHeight="1">
      <c r="A85" s="133" t="s">
        <v>134</v>
      </c>
      <c r="B85" s="134" t="s">
        <v>120</v>
      </c>
      <c r="C85" s="136">
        <v>1.0</v>
      </c>
      <c r="D85" s="135">
        <v>751.5</v>
      </c>
      <c r="E85" s="135">
        <f t="shared" si="7"/>
        <v>751.5</v>
      </c>
      <c r="F85" s="44"/>
      <c r="G85" s="133" t="s">
        <v>139</v>
      </c>
      <c r="H85" s="134" t="s">
        <v>98</v>
      </c>
      <c r="I85" s="134">
        <v>6.0</v>
      </c>
      <c r="J85" s="135">
        <v>120.0</v>
      </c>
      <c r="K85" s="135">
        <f t="shared" si="8"/>
        <v>720</v>
      </c>
      <c r="L85" s="93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ht="15.75" customHeight="1">
      <c r="A86" s="133" t="s">
        <v>136</v>
      </c>
      <c r="B86" s="134" t="s">
        <v>120</v>
      </c>
      <c r="C86" s="134">
        <v>1.0</v>
      </c>
      <c r="D86" s="135">
        <v>750.0</v>
      </c>
      <c r="E86" s="135">
        <f t="shared" si="7"/>
        <v>750</v>
      </c>
      <c r="F86" s="44"/>
      <c r="G86" s="133" t="s">
        <v>141</v>
      </c>
      <c r="H86" s="134" t="s">
        <v>142</v>
      </c>
      <c r="I86" s="134">
        <v>2.0</v>
      </c>
      <c r="J86" s="135">
        <v>50.0</v>
      </c>
      <c r="K86" s="135">
        <f t="shared" si="8"/>
        <v>100</v>
      </c>
      <c r="L86" s="129">
        <f>K88+K59+K28</f>
        <v>11320</v>
      </c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ht="15.75" customHeight="1">
      <c r="A87" s="133" t="s">
        <v>138</v>
      </c>
      <c r="B87" s="134" t="s">
        <v>120</v>
      </c>
      <c r="C87" s="134">
        <v>1.0</v>
      </c>
      <c r="D87" s="135">
        <v>500.0</v>
      </c>
      <c r="E87" s="135">
        <f t="shared" si="7"/>
        <v>500</v>
      </c>
      <c r="F87" s="44"/>
      <c r="G87" s="117" t="s">
        <v>145</v>
      </c>
      <c r="H87" s="118" t="s">
        <v>118</v>
      </c>
      <c r="I87" s="118">
        <v>1.0</v>
      </c>
      <c r="J87" s="137">
        <v>3000.0</v>
      </c>
      <c r="K87" s="119">
        <f t="shared" si="8"/>
        <v>3000</v>
      </c>
      <c r="L87" s="138">
        <f>K87+K58+K29</f>
        <v>13850</v>
      </c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ht="15.75" customHeight="1">
      <c r="A88" s="133" t="s">
        <v>140</v>
      </c>
      <c r="B88" s="134" t="s">
        <v>110</v>
      </c>
      <c r="C88" s="134">
        <v>1.0</v>
      </c>
      <c r="D88" s="135">
        <v>600.0</v>
      </c>
      <c r="E88" s="135">
        <f t="shared" si="7"/>
        <v>600</v>
      </c>
      <c r="F88" s="44"/>
      <c r="G88" s="133" t="s">
        <v>146</v>
      </c>
      <c r="H88" s="134" t="s">
        <v>116</v>
      </c>
      <c r="I88" s="134">
        <v>1.0</v>
      </c>
      <c r="J88" s="135">
        <v>4000.0</v>
      </c>
      <c r="K88" s="135">
        <f t="shared" si="8"/>
        <v>4000</v>
      </c>
      <c r="L88" s="139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ht="15.75" customHeight="1">
      <c r="A89" s="133" t="s">
        <v>147</v>
      </c>
      <c r="B89" s="134" t="s">
        <v>120</v>
      </c>
      <c r="C89" s="134">
        <v>1.0</v>
      </c>
      <c r="D89" s="135">
        <v>750.0</v>
      </c>
      <c r="E89" s="135">
        <f t="shared" si="7"/>
        <v>750</v>
      </c>
      <c r="F89" s="44"/>
      <c r="G89" s="133" t="s">
        <v>148</v>
      </c>
      <c r="H89" s="134" t="s">
        <v>149</v>
      </c>
      <c r="I89" s="134">
        <v>1.0</v>
      </c>
      <c r="J89" s="140">
        <v>4500.0</v>
      </c>
      <c r="K89" s="135">
        <f t="shared" si="8"/>
        <v>4500</v>
      </c>
      <c r="L89" s="93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ht="15.75" customHeight="1">
      <c r="A90" s="133" t="s">
        <v>150</v>
      </c>
      <c r="B90" s="134" t="s">
        <v>98</v>
      </c>
      <c r="C90" s="134">
        <v>6.0</v>
      </c>
      <c r="D90" s="135">
        <f>12*10</f>
        <v>120</v>
      </c>
      <c r="E90" s="135">
        <f t="shared" si="7"/>
        <v>720</v>
      </c>
      <c r="F90" s="44"/>
      <c r="G90" s="133" t="s">
        <v>151</v>
      </c>
      <c r="H90" s="134" t="s">
        <v>152</v>
      </c>
      <c r="I90" s="134">
        <v>1.0</v>
      </c>
      <c r="J90" s="135">
        <v>1000.0</v>
      </c>
      <c r="K90" s="135">
        <f t="shared" si="8"/>
        <v>1000</v>
      </c>
      <c r="L90" s="93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ht="15.75" customHeight="1">
      <c r="A91" s="133" t="s">
        <v>153</v>
      </c>
      <c r="B91" s="134" t="s">
        <v>126</v>
      </c>
      <c r="C91" s="134">
        <v>2.0</v>
      </c>
      <c r="D91" s="135">
        <v>800.0</v>
      </c>
      <c r="E91" s="135">
        <f t="shared" si="7"/>
        <v>1600</v>
      </c>
      <c r="F91" s="44"/>
      <c r="G91" s="133"/>
      <c r="H91" s="134"/>
      <c r="I91" s="134"/>
      <c r="J91" s="135"/>
      <c r="K91" s="135">
        <f t="shared" si="8"/>
        <v>0</v>
      </c>
      <c r="L91" s="93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ht="15.75" customHeight="1">
      <c r="A92" s="133" t="s">
        <v>154</v>
      </c>
      <c r="B92" s="134" t="s">
        <v>144</v>
      </c>
      <c r="C92" s="134">
        <v>1.0</v>
      </c>
      <c r="D92" s="135">
        <v>300.0</v>
      </c>
      <c r="E92" s="135">
        <f t="shared" si="7"/>
        <v>300</v>
      </c>
      <c r="F92" s="44"/>
      <c r="G92" s="133"/>
      <c r="H92" s="134"/>
      <c r="I92" s="134"/>
      <c r="J92" s="135"/>
      <c r="K92" s="135">
        <f t="shared" si="8"/>
        <v>0</v>
      </c>
      <c r="L92" s="93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ht="15.75" customHeight="1">
      <c r="A93" s="133" t="s">
        <v>155</v>
      </c>
      <c r="B93" s="134" t="s">
        <v>156</v>
      </c>
      <c r="C93" s="134">
        <v>4.0</v>
      </c>
      <c r="D93" s="135">
        <v>50.0</v>
      </c>
      <c r="E93" s="135">
        <f t="shared" si="7"/>
        <v>200</v>
      </c>
      <c r="F93" s="44"/>
      <c r="G93" s="133"/>
      <c r="H93" s="134"/>
      <c r="I93" s="134"/>
      <c r="J93" s="135"/>
      <c r="K93" s="135">
        <f t="shared" si="8"/>
        <v>0</v>
      </c>
      <c r="L93" s="93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ht="15.75" customHeight="1">
      <c r="A94" s="133" t="s">
        <v>141</v>
      </c>
      <c r="B94" s="134" t="s">
        <v>142</v>
      </c>
      <c r="C94" s="134">
        <v>2.0</v>
      </c>
      <c r="D94" s="135">
        <v>50.0</v>
      </c>
      <c r="E94" s="135">
        <f t="shared" si="7"/>
        <v>100</v>
      </c>
      <c r="F94" s="44"/>
      <c r="G94" s="133"/>
      <c r="H94" s="134"/>
      <c r="I94" s="134"/>
      <c r="J94" s="135"/>
      <c r="K94" s="135">
        <f t="shared" si="8"/>
        <v>0</v>
      </c>
      <c r="L94" s="93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ht="15.75" customHeight="1">
      <c r="A95" s="133" t="s">
        <v>157</v>
      </c>
      <c r="B95" s="134" t="s">
        <v>120</v>
      </c>
      <c r="C95" s="134">
        <v>1.0</v>
      </c>
      <c r="D95" s="135">
        <v>2500.0</v>
      </c>
      <c r="E95" s="135">
        <f t="shared" si="7"/>
        <v>2500</v>
      </c>
      <c r="F95" s="44"/>
      <c r="G95" s="133"/>
      <c r="H95" s="134"/>
      <c r="I95" s="134"/>
      <c r="J95" s="135"/>
      <c r="K95" s="135">
        <f t="shared" si="8"/>
        <v>0</v>
      </c>
      <c r="L95" s="93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ht="15.75" customHeight="1">
      <c r="A96" s="133"/>
      <c r="B96" s="134"/>
      <c r="C96" s="134"/>
      <c r="D96" s="135"/>
      <c r="E96" s="135">
        <f t="shared" si="7"/>
        <v>0</v>
      </c>
      <c r="F96" s="44"/>
      <c r="G96" s="133"/>
      <c r="H96" s="134"/>
      <c r="I96" s="134"/>
      <c r="J96" s="135"/>
      <c r="K96" s="135">
        <f t="shared" si="8"/>
        <v>0</v>
      </c>
      <c r="L96" s="93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ht="15.75" customHeight="1">
      <c r="A97" s="133"/>
      <c r="B97" s="134"/>
      <c r="C97" s="134"/>
      <c r="D97" s="134">
        <f>D95/50</f>
        <v>50</v>
      </c>
      <c r="E97" s="135">
        <f t="shared" si="7"/>
        <v>0</v>
      </c>
      <c r="F97" s="44"/>
      <c r="G97" s="133"/>
      <c r="H97" s="134"/>
      <c r="I97" s="134"/>
      <c r="J97" s="134"/>
      <c r="K97" s="135">
        <f t="shared" si="8"/>
        <v>0</v>
      </c>
      <c r="L97" s="93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ht="15.75" customHeight="1">
      <c r="A98" s="133"/>
      <c r="B98" s="134"/>
      <c r="C98" s="134"/>
      <c r="D98" s="134"/>
      <c r="E98" s="135">
        <f t="shared" si="7"/>
        <v>0</v>
      </c>
      <c r="F98" s="44"/>
      <c r="G98" s="133"/>
      <c r="H98" s="134"/>
      <c r="I98" s="134"/>
      <c r="J98" s="134"/>
      <c r="K98" s="135">
        <f t="shared" si="8"/>
        <v>0</v>
      </c>
      <c r="L98" s="93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ht="15.75" customHeight="1">
      <c r="A99" s="133"/>
      <c r="B99" s="134"/>
      <c r="C99" s="134"/>
      <c r="D99" s="134"/>
      <c r="E99" s="135">
        <f t="shared" si="7"/>
        <v>0</v>
      </c>
      <c r="F99" s="44"/>
      <c r="G99" s="133"/>
      <c r="H99" s="134"/>
      <c r="I99" s="134"/>
      <c r="J99" s="134"/>
      <c r="K99" s="135">
        <f t="shared" si="8"/>
        <v>0</v>
      </c>
      <c r="L99" s="93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ht="15.75" customHeight="1">
      <c r="A100" s="133"/>
      <c r="B100" s="134"/>
      <c r="C100" s="134"/>
      <c r="D100" s="134"/>
      <c r="E100" s="135">
        <f t="shared" si="7"/>
        <v>0</v>
      </c>
      <c r="F100" s="44"/>
      <c r="G100" s="133"/>
      <c r="H100" s="134"/>
      <c r="I100" s="134"/>
      <c r="J100" s="134"/>
      <c r="K100" s="135">
        <f t="shared" si="8"/>
        <v>0</v>
      </c>
      <c r="L100" s="93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ht="15.75" customHeight="1">
      <c r="A101" s="133"/>
      <c r="B101" s="134"/>
      <c r="C101" s="134"/>
      <c r="D101" s="134"/>
      <c r="E101" s="135">
        <f t="shared" si="7"/>
        <v>0</v>
      </c>
      <c r="F101" s="44"/>
      <c r="G101" s="133"/>
      <c r="H101" s="134"/>
      <c r="I101" s="134"/>
      <c r="J101" s="134"/>
      <c r="K101" s="135">
        <f t="shared" si="8"/>
        <v>0</v>
      </c>
      <c r="L101" s="93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ht="15.75" customHeight="1">
      <c r="A102" s="133"/>
      <c r="B102" s="134"/>
      <c r="C102" s="134"/>
      <c r="D102" s="134"/>
      <c r="E102" s="135">
        <f t="shared" si="7"/>
        <v>0</v>
      </c>
      <c r="F102" s="44"/>
      <c r="G102" s="133"/>
      <c r="H102" s="134"/>
      <c r="I102" s="134"/>
      <c r="J102" s="134"/>
      <c r="K102" s="135">
        <f t="shared" si="8"/>
        <v>0</v>
      </c>
      <c r="L102" s="93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ht="15.75" customHeight="1">
      <c r="A103" s="133"/>
      <c r="B103" s="134"/>
      <c r="C103" s="134"/>
      <c r="D103" s="134"/>
      <c r="E103" s="135">
        <f t="shared" si="7"/>
        <v>0</v>
      </c>
      <c r="F103" s="44"/>
      <c r="G103" s="133"/>
      <c r="H103" s="134"/>
      <c r="I103" s="134"/>
      <c r="J103" s="134"/>
      <c r="K103" s="135">
        <f t="shared" si="8"/>
        <v>0</v>
      </c>
      <c r="L103" s="93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ht="15.75" customHeight="1">
      <c r="A104" s="133"/>
      <c r="B104" s="134"/>
      <c r="C104" s="134"/>
      <c r="D104" s="134"/>
      <c r="E104" s="135">
        <f t="shared" si="7"/>
        <v>0</v>
      </c>
      <c r="F104" s="44"/>
      <c r="G104" s="133"/>
      <c r="H104" s="134"/>
      <c r="I104" s="134"/>
      <c r="J104" s="134"/>
      <c r="K104" s="135">
        <f t="shared" si="8"/>
        <v>0</v>
      </c>
      <c r="L104" s="93" t="s">
        <v>107</v>
      </c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ht="15.75" customHeight="1">
      <c r="A105" s="104" t="s">
        <v>108</v>
      </c>
      <c r="B105" s="105"/>
      <c r="C105" s="105"/>
      <c r="D105" s="106"/>
      <c r="E105" s="107">
        <f>SUM(E81:E104)</f>
        <v>15841.5</v>
      </c>
      <c r="F105" s="108"/>
      <c r="G105" s="104" t="s">
        <v>108</v>
      </c>
      <c r="H105" s="105"/>
      <c r="I105" s="105"/>
      <c r="J105" s="106"/>
      <c r="K105" s="107">
        <f>SUM(K81:K104)</f>
        <v>16840</v>
      </c>
      <c r="L105" s="110">
        <f>K105-E105</f>
        <v>998.5</v>
      </c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ht="15.75" customHeight="1">
      <c r="A106" s="141" t="str">
        <f>Renseignements!B9</f>
        <v>Nom du projet 4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99"/>
      <c r="L106" s="93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ht="15.75" customHeight="1">
      <c r="A107" s="142" t="s">
        <v>87</v>
      </c>
      <c r="B107" s="143" t="s">
        <v>88</v>
      </c>
      <c r="C107" s="143" t="s">
        <v>89</v>
      </c>
      <c r="D107" s="143" t="s">
        <v>90</v>
      </c>
      <c r="E107" s="143" t="s">
        <v>91</v>
      </c>
      <c r="F107" s="44"/>
      <c r="G107" s="142" t="s">
        <v>87</v>
      </c>
      <c r="H107" s="143"/>
      <c r="I107" s="143" t="s">
        <v>89</v>
      </c>
      <c r="J107" s="142" t="s">
        <v>93</v>
      </c>
      <c r="K107" s="143" t="s">
        <v>94</v>
      </c>
      <c r="L107" s="93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ht="15.75" customHeight="1">
      <c r="A108" s="144"/>
      <c r="B108" s="145"/>
      <c r="C108" s="145"/>
      <c r="D108" s="146"/>
      <c r="E108" s="146">
        <f t="shared" ref="E108:E132" si="9">C108*D108</f>
        <v>0</v>
      </c>
      <c r="F108" s="44"/>
      <c r="G108" s="144"/>
      <c r="H108" s="145"/>
      <c r="I108" s="145"/>
      <c r="J108" s="146"/>
      <c r="K108" s="146">
        <f t="shared" ref="K108:K132" si="10">I108*J108</f>
        <v>0</v>
      </c>
      <c r="L108" s="93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ht="15.75" customHeight="1">
      <c r="A109" s="144"/>
      <c r="B109" s="145"/>
      <c r="C109" s="145"/>
      <c r="D109" s="146"/>
      <c r="E109" s="146">
        <f t="shared" si="9"/>
        <v>0</v>
      </c>
      <c r="F109" s="44"/>
      <c r="G109" s="144"/>
      <c r="H109" s="145"/>
      <c r="I109" s="145"/>
      <c r="J109" s="146"/>
      <c r="K109" s="146">
        <f t="shared" si="10"/>
        <v>0</v>
      </c>
      <c r="L109" s="93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ht="15.75" customHeight="1">
      <c r="A110" s="144"/>
      <c r="B110" s="145"/>
      <c r="C110" s="145"/>
      <c r="D110" s="146"/>
      <c r="E110" s="146">
        <f t="shared" si="9"/>
        <v>0</v>
      </c>
      <c r="F110" s="44"/>
      <c r="G110" s="144"/>
      <c r="H110" s="145"/>
      <c r="I110" s="145"/>
      <c r="J110" s="146"/>
      <c r="K110" s="146">
        <f t="shared" si="10"/>
        <v>0</v>
      </c>
      <c r="L110" s="93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ht="15.75" customHeight="1">
      <c r="A111" s="144"/>
      <c r="B111" s="145"/>
      <c r="C111" s="145"/>
      <c r="D111" s="146"/>
      <c r="E111" s="146">
        <f t="shared" si="9"/>
        <v>0</v>
      </c>
      <c r="F111" s="44"/>
      <c r="G111" s="144"/>
      <c r="H111" s="145"/>
      <c r="I111" s="145"/>
      <c r="J111" s="146"/>
      <c r="K111" s="146">
        <f t="shared" si="10"/>
        <v>0</v>
      </c>
      <c r="L111" s="93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ht="15.75" customHeight="1">
      <c r="A112" s="144"/>
      <c r="B112" s="145"/>
      <c r="C112" s="145"/>
      <c r="D112" s="146"/>
      <c r="E112" s="146">
        <f t="shared" si="9"/>
        <v>0</v>
      </c>
      <c r="F112" s="44"/>
      <c r="G112" s="144"/>
      <c r="H112" s="145"/>
      <c r="I112" s="145"/>
      <c r="J112" s="146"/>
      <c r="K112" s="146">
        <f t="shared" si="10"/>
        <v>0</v>
      </c>
      <c r="L112" s="93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ht="15.75" customHeight="1">
      <c r="A113" s="144"/>
      <c r="B113" s="145"/>
      <c r="C113" s="145"/>
      <c r="D113" s="146"/>
      <c r="E113" s="146">
        <f t="shared" si="9"/>
        <v>0</v>
      </c>
      <c r="F113" s="44"/>
      <c r="G113" s="144"/>
      <c r="H113" s="145"/>
      <c r="I113" s="145"/>
      <c r="J113" s="146"/>
      <c r="K113" s="146">
        <f t="shared" si="10"/>
        <v>0</v>
      </c>
      <c r="L113" s="93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ht="15.75" customHeight="1">
      <c r="A114" s="144"/>
      <c r="B114" s="145"/>
      <c r="C114" s="145"/>
      <c r="D114" s="146"/>
      <c r="E114" s="146">
        <f t="shared" si="9"/>
        <v>0</v>
      </c>
      <c r="F114" s="44"/>
      <c r="G114" s="144"/>
      <c r="H114" s="145"/>
      <c r="I114" s="145"/>
      <c r="J114" s="146"/>
      <c r="K114" s="146">
        <f t="shared" si="10"/>
        <v>0</v>
      </c>
      <c r="L114" s="93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ht="15.75" customHeight="1">
      <c r="A115" s="144"/>
      <c r="B115" s="145"/>
      <c r="C115" s="145"/>
      <c r="D115" s="146"/>
      <c r="E115" s="146">
        <f t="shared" si="9"/>
        <v>0</v>
      </c>
      <c r="F115" s="44"/>
      <c r="G115" s="144"/>
      <c r="H115" s="145"/>
      <c r="I115" s="145"/>
      <c r="J115" s="146"/>
      <c r="K115" s="146">
        <f t="shared" si="10"/>
        <v>0</v>
      </c>
      <c r="L115" s="93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ht="15.75" customHeight="1">
      <c r="A116" s="144"/>
      <c r="B116" s="145"/>
      <c r="C116" s="145"/>
      <c r="D116" s="146"/>
      <c r="E116" s="146">
        <f t="shared" si="9"/>
        <v>0</v>
      </c>
      <c r="F116" s="44"/>
      <c r="G116" s="144"/>
      <c r="H116" s="145"/>
      <c r="I116" s="145"/>
      <c r="J116" s="146"/>
      <c r="K116" s="146">
        <f t="shared" si="10"/>
        <v>0</v>
      </c>
      <c r="L116" s="93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ht="15.75" customHeight="1">
      <c r="A117" s="144"/>
      <c r="B117" s="145"/>
      <c r="C117" s="145"/>
      <c r="D117" s="146"/>
      <c r="E117" s="146">
        <f t="shared" si="9"/>
        <v>0</v>
      </c>
      <c r="F117" s="44"/>
      <c r="G117" s="144"/>
      <c r="H117" s="145"/>
      <c r="I117" s="145"/>
      <c r="J117" s="146"/>
      <c r="K117" s="146">
        <f t="shared" si="10"/>
        <v>0</v>
      </c>
      <c r="L117" s="93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ht="15.75" customHeight="1">
      <c r="A118" s="144"/>
      <c r="B118" s="145"/>
      <c r="C118" s="145"/>
      <c r="D118" s="146"/>
      <c r="E118" s="146">
        <f t="shared" si="9"/>
        <v>0</v>
      </c>
      <c r="F118" s="44"/>
      <c r="G118" s="144"/>
      <c r="H118" s="145"/>
      <c r="I118" s="145"/>
      <c r="J118" s="146"/>
      <c r="K118" s="146">
        <f t="shared" si="10"/>
        <v>0</v>
      </c>
      <c r="L118" s="93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ht="15.75" customHeight="1">
      <c r="A119" s="144"/>
      <c r="B119" s="145"/>
      <c r="C119" s="145"/>
      <c r="D119" s="146"/>
      <c r="E119" s="146">
        <f t="shared" si="9"/>
        <v>0</v>
      </c>
      <c r="F119" s="44"/>
      <c r="G119" s="144"/>
      <c r="H119" s="145"/>
      <c r="I119" s="145"/>
      <c r="J119" s="146"/>
      <c r="K119" s="146">
        <f t="shared" si="10"/>
        <v>0</v>
      </c>
      <c r="L119" s="93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ht="15.75" customHeight="1">
      <c r="A120" s="144"/>
      <c r="B120" s="145"/>
      <c r="C120" s="145"/>
      <c r="D120" s="146"/>
      <c r="E120" s="146">
        <f t="shared" si="9"/>
        <v>0</v>
      </c>
      <c r="F120" s="44"/>
      <c r="G120" s="144"/>
      <c r="H120" s="145"/>
      <c r="I120" s="145"/>
      <c r="J120" s="146"/>
      <c r="K120" s="146">
        <f t="shared" si="10"/>
        <v>0</v>
      </c>
      <c r="L120" s="93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ht="15.75" customHeight="1">
      <c r="A121" s="144"/>
      <c r="B121" s="145"/>
      <c r="C121" s="145"/>
      <c r="D121" s="146"/>
      <c r="E121" s="146">
        <f t="shared" si="9"/>
        <v>0</v>
      </c>
      <c r="F121" s="44"/>
      <c r="G121" s="144"/>
      <c r="H121" s="145"/>
      <c r="I121" s="145"/>
      <c r="J121" s="146"/>
      <c r="K121" s="146">
        <f t="shared" si="10"/>
        <v>0</v>
      </c>
      <c r="L121" s="93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ht="15.75" customHeight="1">
      <c r="A122" s="144"/>
      <c r="B122" s="145"/>
      <c r="C122" s="145"/>
      <c r="D122" s="146"/>
      <c r="E122" s="146">
        <f t="shared" si="9"/>
        <v>0</v>
      </c>
      <c r="F122" s="44"/>
      <c r="G122" s="144"/>
      <c r="H122" s="145"/>
      <c r="I122" s="145"/>
      <c r="J122" s="146"/>
      <c r="K122" s="146">
        <f t="shared" si="10"/>
        <v>0</v>
      </c>
      <c r="L122" s="93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ht="15.75" customHeight="1">
      <c r="A123" s="144"/>
      <c r="B123" s="145"/>
      <c r="C123" s="145"/>
      <c r="D123" s="146"/>
      <c r="E123" s="146">
        <f t="shared" si="9"/>
        <v>0</v>
      </c>
      <c r="F123" s="44"/>
      <c r="G123" s="144"/>
      <c r="H123" s="145"/>
      <c r="I123" s="145"/>
      <c r="J123" s="146"/>
      <c r="K123" s="146">
        <f t="shared" si="10"/>
        <v>0</v>
      </c>
      <c r="L123" s="93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ht="15.75" customHeight="1">
      <c r="A124" s="144"/>
      <c r="B124" s="145"/>
      <c r="C124" s="145"/>
      <c r="D124" s="146"/>
      <c r="E124" s="146">
        <f t="shared" si="9"/>
        <v>0</v>
      </c>
      <c r="F124" s="44"/>
      <c r="G124" s="144"/>
      <c r="H124" s="145"/>
      <c r="I124" s="145"/>
      <c r="J124" s="146"/>
      <c r="K124" s="146">
        <f t="shared" si="10"/>
        <v>0</v>
      </c>
      <c r="L124" s="93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ht="15.75" customHeight="1">
      <c r="A125" s="144"/>
      <c r="B125" s="145"/>
      <c r="C125" s="145"/>
      <c r="D125" s="145"/>
      <c r="E125" s="146">
        <f t="shared" si="9"/>
        <v>0</v>
      </c>
      <c r="F125" s="44"/>
      <c r="G125" s="144"/>
      <c r="H125" s="145"/>
      <c r="I125" s="145"/>
      <c r="J125" s="145"/>
      <c r="K125" s="146">
        <f t="shared" si="10"/>
        <v>0</v>
      </c>
      <c r="L125" s="93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ht="15.75" customHeight="1">
      <c r="A126" s="144"/>
      <c r="B126" s="145"/>
      <c r="C126" s="145"/>
      <c r="D126" s="145"/>
      <c r="E126" s="146">
        <f t="shared" si="9"/>
        <v>0</v>
      </c>
      <c r="F126" s="44"/>
      <c r="G126" s="144"/>
      <c r="H126" s="145"/>
      <c r="I126" s="145"/>
      <c r="J126" s="145"/>
      <c r="K126" s="146">
        <f t="shared" si="10"/>
        <v>0</v>
      </c>
      <c r="L126" s="93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ht="15.75" customHeight="1">
      <c r="A127" s="144"/>
      <c r="B127" s="145"/>
      <c r="C127" s="145"/>
      <c r="D127" s="145"/>
      <c r="E127" s="146">
        <f t="shared" si="9"/>
        <v>0</v>
      </c>
      <c r="F127" s="44"/>
      <c r="G127" s="144"/>
      <c r="H127" s="145"/>
      <c r="I127" s="145"/>
      <c r="J127" s="145"/>
      <c r="K127" s="146">
        <f t="shared" si="10"/>
        <v>0</v>
      </c>
      <c r="L127" s="93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ht="15.75" customHeight="1">
      <c r="A128" s="144"/>
      <c r="B128" s="145"/>
      <c r="C128" s="145"/>
      <c r="D128" s="145"/>
      <c r="E128" s="146">
        <f t="shared" si="9"/>
        <v>0</v>
      </c>
      <c r="F128" s="44"/>
      <c r="G128" s="144"/>
      <c r="H128" s="145"/>
      <c r="I128" s="145"/>
      <c r="J128" s="145"/>
      <c r="K128" s="146">
        <f t="shared" si="10"/>
        <v>0</v>
      </c>
      <c r="L128" s="93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</row>
    <row r="129" ht="15.75" customHeight="1">
      <c r="A129" s="144"/>
      <c r="B129" s="145"/>
      <c r="C129" s="145"/>
      <c r="D129" s="145"/>
      <c r="E129" s="146">
        <f t="shared" si="9"/>
        <v>0</v>
      </c>
      <c r="F129" s="44"/>
      <c r="G129" s="144"/>
      <c r="H129" s="145"/>
      <c r="I129" s="145"/>
      <c r="J129" s="145"/>
      <c r="K129" s="146">
        <f t="shared" si="10"/>
        <v>0</v>
      </c>
      <c r="L129" s="93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</row>
    <row r="130" ht="15.75" customHeight="1">
      <c r="A130" s="144"/>
      <c r="B130" s="145"/>
      <c r="C130" s="145"/>
      <c r="D130" s="145"/>
      <c r="E130" s="146">
        <f t="shared" si="9"/>
        <v>0</v>
      </c>
      <c r="F130" s="44"/>
      <c r="G130" s="144"/>
      <c r="H130" s="145"/>
      <c r="I130" s="145"/>
      <c r="J130" s="145"/>
      <c r="K130" s="146">
        <f t="shared" si="10"/>
        <v>0</v>
      </c>
      <c r="L130" s="93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</row>
    <row r="131" ht="15.75" customHeight="1">
      <c r="A131" s="144"/>
      <c r="B131" s="145"/>
      <c r="C131" s="145"/>
      <c r="D131" s="145"/>
      <c r="E131" s="146">
        <f t="shared" si="9"/>
        <v>0</v>
      </c>
      <c r="F131" s="44"/>
      <c r="G131" s="144"/>
      <c r="H131" s="145"/>
      <c r="I131" s="145"/>
      <c r="J131" s="145"/>
      <c r="K131" s="146">
        <f t="shared" si="10"/>
        <v>0</v>
      </c>
      <c r="L131" s="93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</row>
    <row r="132" ht="15.75" customHeight="1">
      <c r="A132" s="144"/>
      <c r="B132" s="145"/>
      <c r="C132" s="145"/>
      <c r="D132" s="145"/>
      <c r="E132" s="146">
        <f t="shared" si="9"/>
        <v>0</v>
      </c>
      <c r="F132" s="44"/>
      <c r="G132" s="144"/>
      <c r="H132" s="145"/>
      <c r="I132" s="145"/>
      <c r="J132" s="145"/>
      <c r="K132" s="146">
        <f t="shared" si="10"/>
        <v>0</v>
      </c>
      <c r="L132" s="93" t="s">
        <v>107</v>
      </c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</row>
    <row r="133" ht="15.75" customHeight="1">
      <c r="A133" s="104" t="s">
        <v>108</v>
      </c>
      <c r="B133" s="105"/>
      <c r="C133" s="105"/>
      <c r="D133" s="106"/>
      <c r="E133" s="107">
        <f>SUM(E108:E132)</f>
        <v>0</v>
      </c>
      <c r="F133" s="108"/>
      <c r="G133" s="104" t="s">
        <v>108</v>
      </c>
      <c r="H133" s="105"/>
      <c r="I133" s="105"/>
      <c r="J133" s="106"/>
      <c r="K133" s="107">
        <f>SUM(K108:K132)</f>
        <v>0</v>
      </c>
      <c r="L133" s="110">
        <f>K133-E133</f>
        <v>0</v>
      </c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</row>
    <row r="134" ht="15.75" customHeight="1">
      <c r="A134" s="147" t="str">
        <f>Renseignements!B10</f>
        <v>Nom du projet 5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99"/>
      <c r="L134" s="93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</row>
    <row r="135" ht="15.75" customHeight="1">
      <c r="A135" s="148" t="s">
        <v>87</v>
      </c>
      <c r="B135" s="149" t="s">
        <v>88</v>
      </c>
      <c r="C135" s="149" t="s">
        <v>89</v>
      </c>
      <c r="D135" s="149" t="s">
        <v>90</v>
      </c>
      <c r="E135" s="149" t="s">
        <v>91</v>
      </c>
      <c r="F135" s="44"/>
      <c r="G135" s="148" t="s">
        <v>87</v>
      </c>
      <c r="H135" s="149"/>
      <c r="I135" s="149" t="s">
        <v>89</v>
      </c>
      <c r="J135" s="149" t="s">
        <v>93</v>
      </c>
      <c r="K135" s="149" t="s">
        <v>94</v>
      </c>
      <c r="L135" s="93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</row>
    <row r="136" ht="15.75" customHeight="1">
      <c r="A136" s="150"/>
      <c r="B136" s="151"/>
      <c r="C136" s="151"/>
      <c r="D136" s="152"/>
      <c r="E136" s="152">
        <f t="shared" ref="E136:E160" si="11">C136*D136</f>
        <v>0</v>
      </c>
      <c r="F136" s="44"/>
      <c r="G136" s="150"/>
      <c r="H136" s="151"/>
      <c r="I136" s="151"/>
      <c r="J136" s="152"/>
      <c r="K136" s="152">
        <f t="shared" ref="K136:K160" si="12">I136*J136</f>
        <v>0</v>
      </c>
      <c r="L136" s="93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</row>
    <row r="137" ht="15.75" customHeight="1">
      <c r="A137" s="150"/>
      <c r="B137" s="151"/>
      <c r="C137" s="151"/>
      <c r="D137" s="152"/>
      <c r="E137" s="152">
        <f t="shared" si="11"/>
        <v>0</v>
      </c>
      <c r="F137" s="44"/>
      <c r="G137" s="150"/>
      <c r="H137" s="151"/>
      <c r="I137" s="151"/>
      <c r="J137" s="152"/>
      <c r="K137" s="152">
        <f t="shared" si="12"/>
        <v>0</v>
      </c>
      <c r="L137" s="93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</row>
    <row r="138" ht="15.75" customHeight="1">
      <c r="A138" s="150"/>
      <c r="B138" s="151"/>
      <c r="C138" s="151"/>
      <c r="D138" s="152"/>
      <c r="E138" s="152">
        <f t="shared" si="11"/>
        <v>0</v>
      </c>
      <c r="F138" s="44"/>
      <c r="G138" s="150"/>
      <c r="H138" s="151"/>
      <c r="I138" s="151"/>
      <c r="J138" s="152"/>
      <c r="K138" s="152">
        <f t="shared" si="12"/>
        <v>0</v>
      </c>
      <c r="L138" s="93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</row>
    <row r="139" ht="15.75" customHeight="1">
      <c r="A139" s="150"/>
      <c r="B139" s="151"/>
      <c r="C139" s="151"/>
      <c r="D139" s="152"/>
      <c r="E139" s="152">
        <f t="shared" si="11"/>
        <v>0</v>
      </c>
      <c r="F139" s="44"/>
      <c r="G139" s="150"/>
      <c r="H139" s="151"/>
      <c r="I139" s="151"/>
      <c r="J139" s="152"/>
      <c r="K139" s="152">
        <f t="shared" si="12"/>
        <v>0</v>
      </c>
      <c r="L139" s="93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ht="15.75" customHeight="1">
      <c r="A140" s="150"/>
      <c r="B140" s="151"/>
      <c r="C140" s="151"/>
      <c r="D140" s="152"/>
      <c r="E140" s="152">
        <f t="shared" si="11"/>
        <v>0</v>
      </c>
      <c r="F140" s="44"/>
      <c r="G140" s="150"/>
      <c r="H140" s="151"/>
      <c r="I140" s="151"/>
      <c r="J140" s="152"/>
      <c r="K140" s="152">
        <f t="shared" si="12"/>
        <v>0</v>
      </c>
      <c r="L140" s="93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ht="15.75" customHeight="1">
      <c r="A141" s="150"/>
      <c r="B141" s="151"/>
      <c r="C141" s="151"/>
      <c r="D141" s="152"/>
      <c r="E141" s="152">
        <f t="shared" si="11"/>
        <v>0</v>
      </c>
      <c r="F141" s="44"/>
      <c r="G141" s="150"/>
      <c r="H141" s="151"/>
      <c r="I141" s="151"/>
      <c r="J141" s="152"/>
      <c r="K141" s="152">
        <f t="shared" si="12"/>
        <v>0</v>
      </c>
      <c r="L141" s="93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ht="15.75" customHeight="1">
      <c r="A142" s="150"/>
      <c r="B142" s="151"/>
      <c r="C142" s="151"/>
      <c r="D142" s="152"/>
      <c r="E142" s="152">
        <f t="shared" si="11"/>
        <v>0</v>
      </c>
      <c r="F142" s="44"/>
      <c r="G142" s="150"/>
      <c r="H142" s="151"/>
      <c r="I142" s="151"/>
      <c r="J142" s="152"/>
      <c r="K142" s="152">
        <f t="shared" si="12"/>
        <v>0</v>
      </c>
      <c r="L142" s="93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ht="15.75" customHeight="1">
      <c r="A143" s="150"/>
      <c r="B143" s="151"/>
      <c r="C143" s="151"/>
      <c r="D143" s="152"/>
      <c r="E143" s="152">
        <f t="shared" si="11"/>
        <v>0</v>
      </c>
      <c r="F143" s="44"/>
      <c r="G143" s="150"/>
      <c r="H143" s="151"/>
      <c r="I143" s="151"/>
      <c r="J143" s="152"/>
      <c r="K143" s="152">
        <f t="shared" si="12"/>
        <v>0</v>
      </c>
      <c r="L143" s="93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ht="15.75" customHeight="1">
      <c r="A144" s="150"/>
      <c r="B144" s="151"/>
      <c r="C144" s="151"/>
      <c r="D144" s="152"/>
      <c r="E144" s="152">
        <f t="shared" si="11"/>
        <v>0</v>
      </c>
      <c r="F144" s="44"/>
      <c r="G144" s="150"/>
      <c r="H144" s="151"/>
      <c r="I144" s="151"/>
      <c r="J144" s="152"/>
      <c r="K144" s="152">
        <f t="shared" si="12"/>
        <v>0</v>
      </c>
      <c r="L144" s="93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</row>
    <row r="145" ht="15.75" customHeight="1">
      <c r="A145" s="150"/>
      <c r="B145" s="151"/>
      <c r="C145" s="151"/>
      <c r="D145" s="152"/>
      <c r="E145" s="152">
        <f t="shared" si="11"/>
        <v>0</v>
      </c>
      <c r="F145" s="44"/>
      <c r="G145" s="150"/>
      <c r="H145" s="151"/>
      <c r="I145" s="151"/>
      <c r="J145" s="152"/>
      <c r="K145" s="152">
        <f t="shared" si="12"/>
        <v>0</v>
      </c>
      <c r="L145" s="93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</row>
    <row r="146" ht="15.75" customHeight="1">
      <c r="A146" s="150"/>
      <c r="B146" s="151"/>
      <c r="C146" s="151"/>
      <c r="D146" s="152"/>
      <c r="E146" s="152">
        <f t="shared" si="11"/>
        <v>0</v>
      </c>
      <c r="F146" s="44"/>
      <c r="G146" s="150"/>
      <c r="H146" s="151"/>
      <c r="I146" s="151"/>
      <c r="J146" s="152"/>
      <c r="K146" s="152">
        <f t="shared" si="12"/>
        <v>0</v>
      </c>
      <c r="L146" s="93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</row>
    <row r="147" ht="15.75" customHeight="1">
      <c r="A147" s="150"/>
      <c r="B147" s="151"/>
      <c r="C147" s="151"/>
      <c r="D147" s="152"/>
      <c r="E147" s="152">
        <f t="shared" si="11"/>
        <v>0</v>
      </c>
      <c r="F147" s="44"/>
      <c r="G147" s="150"/>
      <c r="H147" s="151"/>
      <c r="I147" s="151"/>
      <c r="J147" s="152"/>
      <c r="K147" s="152">
        <f t="shared" si="12"/>
        <v>0</v>
      </c>
      <c r="L147" s="93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</row>
    <row r="148" ht="15.75" customHeight="1">
      <c r="A148" s="150"/>
      <c r="B148" s="151"/>
      <c r="C148" s="151"/>
      <c r="D148" s="152"/>
      <c r="E148" s="152">
        <f t="shared" si="11"/>
        <v>0</v>
      </c>
      <c r="F148" s="44"/>
      <c r="G148" s="150"/>
      <c r="H148" s="151"/>
      <c r="I148" s="151"/>
      <c r="J148" s="152"/>
      <c r="K148" s="152">
        <f t="shared" si="12"/>
        <v>0</v>
      </c>
      <c r="L148" s="93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</row>
    <row r="149" ht="15.75" customHeight="1">
      <c r="A149" s="150"/>
      <c r="B149" s="151"/>
      <c r="C149" s="151"/>
      <c r="D149" s="152"/>
      <c r="E149" s="152">
        <f t="shared" si="11"/>
        <v>0</v>
      </c>
      <c r="F149" s="44"/>
      <c r="G149" s="150"/>
      <c r="H149" s="151"/>
      <c r="I149" s="151"/>
      <c r="J149" s="152"/>
      <c r="K149" s="152">
        <f t="shared" si="12"/>
        <v>0</v>
      </c>
      <c r="L149" s="93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</row>
    <row r="150" ht="15.75" customHeight="1">
      <c r="A150" s="150"/>
      <c r="B150" s="151"/>
      <c r="C150" s="151"/>
      <c r="D150" s="152"/>
      <c r="E150" s="152">
        <f t="shared" si="11"/>
        <v>0</v>
      </c>
      <c r="F150" s="44"/>
      <c r="G150" s="150"/>
      <c r="H150" s="151"/>
      <c r="I150" s="151"/>
      <c r="J150" s="152"/>
      <c r="K150" s="152">
        <f t="shared" si="12"/>
        <v>0</v>
      </c>
      <c r="L150" s="93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</row>
    <row r="151" ht="15.75" customHeight="1">
      <c r="A151" s="150"/>
      <c r="B151" s="151"/>
      <c r="C151" s="151"/>
      <c r="D151" s="152"/>
      <c r="E151" s="152">
        <f t="shared" si="11"/>
        <v>0</v>
      </c>
      <c r="F151" s="44"/>
      <c r="G151" s="150"/>
      <c r="H151" s="151"/>
      <c r="I151" s="151"/>
      <c r="J151" s="152"/>
      <c r="K151" s="152">
        <f t="shared" si="12"/>
        <v>0</v>
      </c>
      <c r="L151" s="93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</row>
    <row r="152" ht="15.75" customHeight="1">
      <c r="A152" s="150"/>
      <c r="B152" s="151"/>
      <c r="C152" s="151"/>
      <c r="D152" s="152"/>
      <c r="E152" s="152">
        <f t="shared" si="11"/>
        <v>0</v>
      </c>
      <c r="F152" s="44"/>
      <c r="G152" s="150"/>
      <c r="H152" s="151"/>
      <c r="I152" s="151"/>
      <c r="J152" s="152"/>
      <c r="K152" s="152">
        <f t="shared" si="12"/>
        <v>0</v>
      </c>
      <c r="L152" s="93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</row>
    <row r="153" ht="15.75" customHeight="1">
      <c r="A153" s="150"/>
      <c r="B153" s="151"/>
      <c r="C153" s="151"/>
      <c r="D153" s="151"/>
      <c r="E153" s="152">
        <f t="shared" si="11"/>
        <v>0</v>
      </c>
      <c r="F153" s="44"/>
      <c r="G153" s="150"/>
      <c r="H153" s="151"/>
      <c r="I153" s="151"/>
      <c r="J153" s="151"/>
      <c r="K153" s="152">
        <f t="shared" si="12"/>
        <v>0</v>
      </c>
      <c r="L153" s="93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</row>
    <row r="154" ht="15.75" customHeight="1">
      <c r="A154" s="150"/>
      <c r="B154" s="151"/>
      <c r="C154" s="151"/>
      <c r="D154" s="151"/>
      <c r="E154" s="152">
        <f t="shared" si="11"/>
        <v>0</v>
      </c>
      <c r="F154" s="44"/>
      <c r="G154" s="150"/>
      <c r="H154" s="151"/>
      <c r="I154" s="151"/>
      <c r="J154" s="151"/>
      <c r="K154" s="152">
        <f t="shared" si="12"/>
        <v>0</v>
      </c>
      <c r="L154" s="93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</row>
    <row r="155" ht="15.75" customHeight="1">
      <c r="A155" s="150"/>
      <c r="B155" s="151"/>
      <c r="C155" s="151"/>
      <c r="D155" s="151"/>
      <c r="E155" s="152">
        <f t="shared" si="11"/>
        <v>0</v>
      </c>
      <c r="F155" s="44"/>
      <c r="G155" s="150"/>
      <c r="H155" s="151"/>
      <c r="I155" s="151"/>
      <c r="J155" s="151"/>
      <c r="K155" s="152">
        <f t="shared" si="12"/>
        <v>0</v>
      </c>
      <c r="L155" s="93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</row>
    <row r="156" ht="15.75" customHeight="1">
      <c r="A156" s="150"/>
      <c r="B156" s="151"/>
      <c r="C156" s="151"/>
      <c r="D156" s="151"/>
      <c r="E156" s="152">
        <f t="shared" si="11"/>
        <v>0</v>
      </c>
      <c r="F156" s="44"/>
      <c r="G156" s="150"/>
      <c r="H156" s="151"/>
      <c r="I156" s="151"/>
      <c r="J156" s="151"/>
      <c r="K156" s="152">
        <f t="shared" si="12"/>
        <v>0</v>
      </c>
      <c r="L156" s="93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</row>
    <row r="157" ht="15.75" customHeight="1">
      <c r="A157" s="150"/>
      <c r="B157" s="151"/>
      <c r="C157" s="151"/>
      <c r="D157" s="151"/>
      <c r="E157" s="152">
        <f t="shared" si="11"/>
        <v>0</v>
      </c>
      <c r="F157" s="44"/>
      <c r="G157" s="150"/>
      <c r="H157" s="151"/>
      <c r="I157" s="151"/>
      <c r="J157" s="151"/>
      <c r="K157" s="152">
        <f t="shared" si="12"/>
        <v>0</v>
      </c>
      <c r="L157" s="93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ht="15.75" customHeight="1">
      <c r="A158" s="150"/>
      <c r="B158" s="151"/>
      <c r="C158" s="151"/>
      <c r="D158" s="151"/>
      <c r="E158" s="152">
        <f t="shared" si="11"/>
        <v>0</v>
      </c>
      <c r="F158" s="44"/>
      <c r="G158" s="150"/>
      <c r="H158" s="151"/>
      <c r="I158" s="151"/>
      <c r="J158" s="151"/>
      <c r="K158" s="152">
        <f t="shared" si="12"/>
        <v>0</v>
      </c>
      <c r="L158" s="93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ht="15.75" customHeight="1">
      <c r="A159" s="150"/>
      <c r="B159" s="151"/>
      <c r="C159" s="151"/>
      <c r="D159" s="151"/>
      <c r="E159" s="152">
        <f t="shared" si="11"/>
        <v>0</v>
      </c>
      <c r="F159" s="44"/>
      <c r="G159" s="150"/>
      <c r="H159" s="151"/>
      <c r="I159" s="151"/>
      <c r="J159" s="151"/>
      <c r="K159" s="152">
        <f t="shared" si="12"/>
        <v>0</v>
      </c>
      <c r="L159" s="93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ht="15.75" customHeight="1">
      <c r="A160" s="150"/>
      <c r="B160" s="151"/>
      <c r="C160" s="151"/>
      <c r="D160" s="151"/>
      <c r="E160" s="152">
        <f t="shared" si="11"/>
        <v>0</v>
      </c>
      <c r="F160" s="44"/>
      <c r="G160" s="150"/>
      <c r="H160" s="151"/>
      <c r="I160" s="151"/>
      <c r="J160" s="151"/>
      <c r="K160" s="152">
        <f t="shared" si="12"/>
        <v>0</v>
      </c>
      <c r="L160" s="93" t="s">
        <v>107</v>
      </c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ht="15.75" customHeight="1">
      <c r="A161" s="104" t="s">
        <v>108</v>
      </c>
      <c r="B161" s="105"/>
      <c r="C161" s="105"/>
      <c r="D161" s="106"/>
      <c r="E161" s="107">
        <f>SUM(E136:E160)</f>
        <v>0</v>
      </c>
      <c r="F161" s="108"/>
      <c r="G161" s="104" t="s">
        <v>108</v>
      </c>
      <c r="H161" s="105"/>
      <c r="I161" s="105"/>
      <c r="J161" s="106"/>
      <c r="K161" s="107">
        <f>SUM(K136:K160)</f>
        <v>0</v>
      </c>
      <c r="L161" s="110">
        <f>K161-E161</f>
        <v>0</v>
      </c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ht="15.75" customHeight="1">
      <c r="A162" s="153" t="str">
        <f>Renseignements!B11</f>
        <v>Nom du projet 6</v>
      </c>
      <c r="B162" s="40"/>
      <c r="C162" s="40"/>
      <c r="D162" s="40"/>
      <c r="E162" s="40"/>
      <c r="F162" s="40"/>
      <c r="G162" s="40"/>
      <c r="H162" s="40"/>
      <c r="I162" s="40"/>
      <c r="J162" s="40"/>
      <c r="K162" s="99"/>
      <c r="L162" s="93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ht="15.75" customHeight="1">
      <c r="A163" s="154" t="s">
        <v>87</v>
      </c>
      <c r="B163" s="155" t="s">
        <v>88</v>
      </c>
      <c r="C163" s="155" t="s">
        <v>89</v>
      </c>
      <c r="D163" s="155" t="s">
        <v>90</v>
      </c>
      <c r="E163" s="155" t="s">
        <v>91</v>
      </c>
      <c r="F163" s="156"/>
      <c r="G163" s="154" t="s">
        <v>87</v>
      </c>
      <c r="H163" s="155"/>
      <c r="I163" s="155" t="s">
        <v>89</v>
      </c>
      <c r="J163" s="155" t="s">
        <v>93</v>
      </c>
      <c r="K163" s="155" t="s">
        <v>94</v>
      </c>
      <c r="L163" s="129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ht="15.75" customHeight="1">
      <c r="A164" s="157"/>
      <c r="B164" s="158"/>
      <c r="C164" s="158"/>
      <c r="D164" s="159"/>
      <c r="E164" s="159">
        <f t="shared" ref="E164:E188" si="13">C164*D164</f>
        <v>0</v>
      </c>
      <c r="F164" s="44"/>
      <c r="G164" s="157"/>
      <c r="H164" s="158"/>
      <c r="I164" s="158"/>
      <c r="J164" s="159"/>
      <c r="K164" s="159">
        <f t="shared" ref="K164:K188" si="14">I164*J164</f>
        <v>0</v>
      </c>
      <c r="L164" s="93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ht="15.75" customHeight="1">
      <c r="A165" s="157"/>
      <c r="B165" s="158"/>
      <c r="C165" s="158"/>
      <c r="D165" s="159"/>
      <c r="E165" s="159">
        <f t="shared" si="13"/>
        <v>0</v>
      </c>
      <c r="F165" s="44"/>
      <c r="G165" s="157"/>
      <c r="H165" s="158"/>
      <c r="I165" s="158"/>
      <c r="J165" s="159"/>
      <c r="K165" s="159">
        <f t="shared" si="14"/>
        <v>0</v>
      </c>
      <c r="L165" s="93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ht="15.75" customHeight="1">
      <c r="A166" s="157"/>
      <c r="B166" s="158"/>
      <c r="C166" s="158"/>
      <c r="D166" s="159"/>
      <c r="E166" s="159">
        <f t="shared" si="13"/>
        <v>0</v>
      </c>
      <c r="F166" s="44"/>
      <c r="G166" s="157"/>
      <c r="H166" s="158"/>
      <c r="I166" s="158"/>
      <c r="J166" s="159"/>
      <c r="K166" s="159">
        <f t="shared" si="14"/>
        <v>0</v>
      </c>
      <c r="L166" s="93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ht="15.75" customHeight="1">
      <c r="A167" s="157"/>
      <c r="B167" s="158"/>
      <c r="C167" s="158"/>
      <c r="D167" s="159"/>
      <c r="E167" s="159">
        <f t="shared" si="13"/>
        <v>0</v>
      </c>
      <c r="F167" s="44"/>
      <c r="G167" s="157"/>
      <c r="H167" s="158"/>
      <c r="I167" s="158"/>
      <c r="J167" s="159"/>
      <c r="K167" s="159">
        <f t="shared" si="14"/>
        <v>0</v>
      </c>
      <c r="L167" s="93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ht="15.75" customHeight="1">
      <c r="A168" s="157"/>
      <c r="B168" s="158"/>
      <c r="C168" s="158"/>
      <c r="D168" s="159"/>
      <c r="E168" s="159">
        <f t="shared" si="13"/>
        <v>0</v>
      </c>
      <c r="F168" s="44"/>
      <c r="G168" s="157"/>
      <c r="H168" s="158"/>
      <c r="I168" s="158"/>
      <c r="J168" s="159"/>
      <c r="K168" s="159">
        <f t="shared" si="14"/>
        <v>0</v>
      </c>
      <c r="L168" s="93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</row>
    <row r="169" ht="15.75" customHeight="1">
      <c r="A169" s="157"/>
      <c r="B169" s="158"/>
      <c r="C169" s="158"/>
      <c r="D169" s="159"/>
      <c r="E169" s="159">
        <f t="shared" si="13"/>
        <v>0</v>
      </c>
      <c r="F169" s="44"/>
      <c r="G169" s="157"/>
      <c r="H169" s="158"/>
      <c r="I169" s="158"/>
      <c r="J169" s="159"/>
      <c r="K169" s="159">
        <f t="shared" si="14"/>
        <v>0</v>
      </c>
      <c r="L169" s="93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</row>
    <row r="170" ht="15.75" customHeight="1">
      <c r="A170" s="157"/>
      <c r="B170" s="158"/>
      <c r="C170" s="158"/>
      <c r="D170" s="159"/>
      <c r="E170" s="159">
        <f t="shared" si="13"/>
        <v>0</v>
      </c>
      <c r="F170" s="44"/>
      <c r="G170" s="157"/>
      <c r="H170" s="158"/>
      <c r="I170" s="158"/>
      <c r="J170" s="159"/>
      <c r="K170" s="159">
        <f t="shared" si="14"/>
        <v>0</v>
      </c>
      <c r="L170" s="93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</row>
    <row r="171" ht="15.75" customHeight="1">
      <c r="A171" s="157"/>
      <c r="B171" s="158"/>
      <c r="C171" s="158"/>
      <c r="D171" s="159"/>
      <c r="E171" s="159">
        <f t="shared" si="13"/>
        <v>0</v>
      </c>
      <c r="F171" s="44"/>
      <c r="G171" s="157"/>
      <c r="H171" s="158"/>
      <c r="I171" s="158"/>
      <c r="J171" s="159"/>
      <c r="K171" s="159">
        <f t="shared" si="14"/>
        <v>0</v>
      </c>
      <c r="L171" s="93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</row>
    <row r="172" ht="15.75" customHeight="1">
      <c r="A172" s="157"/>
      <c r="B172" s="158"/>
      <c r="C172" s="158"/>
      <c r="D172" s="159"/>
      <c r="E172" s="159">
        <f t="shared" si="13"/>
        <v>0</v>
      </c>
      <c r="F172" s="44"/>
      <c r="G172" s="157"/>
      <c r="H172" s="158"/>
      <c r="I172" s="158"/>
      <c r="J172" s="159"/>
      <c r="K172" s="159">
        <f t="shared" si="14"/>
        <v>0</v>
      </c>
      <c r="L172" s="93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</row>
    <row r="173" ht="15.75" customHeight="1">
      <c r="A173" s="157"/>
      <c r="B173" s="158"/>
      <c r="C173" s="158"/>
      <c r="D173" s="159"/>
      <c r="E173" s="159">
        <f t="shared" si="13"/>
        <v>0</v>
      </c>
      <c r="F173" s="44"/>
      <c r="G173" s="157"/>
      <c r="H173" s="158"/>
      <c r="I173" s="158"/>
      <c r="J173" s="159"/>
      <c r="K173" s="159">
        <f t="shared" si="14"/>
        <v>0</v>
      </c>
      <c r="L173" s="93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</row>
    <row r="174" ht="15.75" customHeight="1">
      <c r="A174" s="157"/>
      <c r="B174" s="158"/>
      <c r="C174" s="158"/>
      <c r="D174" s="159"/>
      <c r="E174" s="159">
        <f t="shared" si="13"/>
        <v>0</v>
      </c>
      <c r="F174" s="44"/>
      <c r="G174" s="157"/>
      <c r="H174" s="158"/>
      <c r="I174" s="158"/>
      <c r="J174" s="159"/>
      <c r="K174" s="159">
        <f t="shared" si="14"/>
        <v>0</v>
      </c>
      <c r="L174" s="93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</row>
    <row r="175" ht="15.75" customHeight="1">
      <c r="A175" s="157"/>
      <c r="B175" s="158"/>
      <c r="C175" s="158"/>
      <c r="D175" s="159"/>
      <c r="E175" s="159">
        <f t="shared" si="13"/>
        <v>0</v>
      </c>
      <c r="F175" s="44"/>
      <c r="G175" s="157"/>
      <c r="H175" s="158"/>
      <c r="I175" s="158"/>
      <c r="J175" s="159"/>
      <c r="K175" s="159">
        <f t="shared" si="14"/>
        <v>0</v>
      </c>
      <c r="L175" s="93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</row>
    <row r="176" ht="15.75" customHeight="1">
      <c r="A176" s="157"/>
      <c r="B176" s="158"/>
      <c r="C176" s="158"/>
      <c r="D176" s="159"/>
      <c r="E176" s="159">
        <f t="shared" si="13"/>
        <v>0</v>
      </c>
      <c r="F176" s="44"/>
      <c r="G176" s="157"/>
      <c r="H176" s="158"/>
      <c r="I176" s="158"/>
      <c r="J176" s="159"/>
      <c r="K176" s="159">
        <f t="shared" si="14"/>
        <v>0</v>
      </c>
      <c r="L176" s="93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</row>
    <row r="177" ht="15.75" customHeight="1">
      <c r="A177" s="157"/>
      <c r="B177" s="158"/>
      <c r="C177" s="158"/>
      <c r="D177" s="159"/>
      <c r="E177" s="159">
        <f t="shared" si="13"/>
        <v>0</v>
      </c>
      <c r="F177" s="44"/>
      <c r="G177" s="157"/>
      <c r="H177" s="158"/>
      <c r="I177" s="158"/>
      <c r="J177" s="159"/>
      <c r="K177" s="159">
        <f t="shared" si="14"/>
        <v>0</v>
      </c>
      <c r="L177" s="93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</row>
    <row r="178" ht="15.75" customHeight="1">
      <c r="A178" s="157"/>
      <c r="B178" s="158"/>
      <c r="C178" s="158"/>
      <c r="D178" s="159"/>
      <c r="E178" s="159">
        <f t="shared" si="13"/>
        <v>0</v>
      </c>
      <c r="F178" s="44"/>
      <c r="G178" s="157"/>
      <c r="H178" s="158"/>
      <c r="I178" s="158"/>
      <c r="J178" s="159"/>
      <c r="K178" s="159">
        <f t="shared" si="14"/>
        <v>0</v>
      </c>
      <c r="L178" s="93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</row>
    <row r="179" ht="15.75" customHeight="1">
      <c r="A179" s="157"/>
      <c r="B179" s="158"/>
      <c r="C179" s="158"/>
      <c r="D179" s="159"/>
      <c r="E179" s="159">
        <f t="shared" si="13"/>
        <v>0</v>
      </c>
      <c r="F179" s="44"/>
      <c r="G179" s="157"/>
      <c r="H179" s="158"/>
      <c r="I179" s="158"/>
      <c r="J179" s="159"/>
      <c r="K179" s="159">
        <f t="shared" si="14"/>
        <v>0</v>
      </c>
      <c r="L179" s="93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</row>
    <row r="180" ht="15.75" customHeight="1">
      <c r="A180" s="157"/>
      <c r="B180" s="158"/>
      <c r="C180" s="158"/>
      <c r="D180" s="159"/>
      <c r="E180" s="159">
        <f t="shared" si="13"/>
        <v>0</v>
      </c>
      <c r="F180" s="44"/>
      <c r="G180" s="157"/>
      <c r="H180" s="158"/>
      <c r="I180" s="158"/>
      <c r="J180" s="159"/>
      <c r="K180" s="159">
        <f t="shared" si="14"/>
        <v>0</v>
      </c>
      <c r="L180" s="93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</row>
    <row r="181" ht="15.75" customHeight="1">
      <c r="A181" s="157"/>
      <c r="B181" s="158"/>
      <c r="C181" s="158"/>
      <c r="D181" s="158"/>
      <c r="E181" s="159">
        <f t="shared" si="13"/>
        <v>0</v>
      </c>
      <c r="F181" s="44"/>
      <c r="G181" s="157"/>
      <c r="H181" s="158"/>
      <c r="I181" s="158"/>
      <c r="J181" s="158"/>
      <c r="K181" s="159">
        <f t="shared" si="14"/>
        <v>0</v>
      </c>
      <c r="L181" s="93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</row>
    <row r="182" ht="15.75" customHeight="1">
      <c r="A182" s="157"/>
      <c r="B182" s="158"/>
      <c r="C182" s="158"/>
      <c r="D182" s="158"/>
      <c r="E182" s="159">
        <f t="shared" si="13"/>
        <v>0</v>
      </c>
      <c r="F182" s="44"/>
      <c r="G182" s="157"/>
      <c r="H182" s="158"/>
      <c r="I182" s="158"/>
      <c r="J182" s="158"/>
      <c r="K182" s="159">
        <f t="shared" si="14"/>
        <v>0</v>
      </c>
      <c r="L182" s="93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</row>
    <row r="183" ht="15.75" customHeight="1">
      <c r="A183" s="157"/>
      <c r="B183" s="158"/>
      <c r="C183" s="158"/>
      <c r="D183" s="158"/>
      <c r="E183" s="159">
        <f t="shared" si="13"/>
        <v>0</v>
      </c>
      <c r="F183" s="44"/>
      <c r="G183" s="157"/>
      <c r="H183" s="158"/>
      <c r="I183" s="158"/>
      <c r="J183" s="158"/>
      <c r="K183" s="159">
        <f t="shared" si="14"/>
        <v>0</v>
      </c>
      <c r="L183" s="93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</row>
    <row r="184" ht="15.75" customHeight="1">
      <c r="A184" s="157"/>
      <c r="B184" s="158"/>
      <c r="C184" s="158"/>
      <c r="D184" s="158"/>
      <c r="E184" s="159">
        <f t="shared" si="13"/>
        <v>0</v>
      </c>
      <c r="F184" s="44"/>
      <c r="G184" s="157"/>
      <c r="H184" s="158"/>
      <c r="I184" s="158"/>
      <c r="J184" s="158"/>
      <c r="K184" s="159">
        <f t="shared" si="14"/>
        <v>0</v>
      </c>
      <c r="L184" s="93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</row>
    <row r="185" ht="15.75" customHeight="1">
      <c r="A185" s="157"/>
      <c r="B185" s="158"/>
      <c r="C185" s="158"/>
      <c r="D185" s="158"/>
      <c r="E185" s="159">
        <f t="shared" si="13"/>
        <v>0</v>
      </c>
      <c r="F185" s="44"/>
      <c r="G185" s="157"/>
      <c r="H185" s="158"/>
      <c r="I185" s="158"/>
      <c r="J185" s="158"/>
      <c r="K185" s="159">
        <f t="shared" si="14"/>
        <v>0</v>
      </c>
      <c r="L185" s="93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</row>
    <row r="186" ht="15.75" customHeight="1">
      <c r="A186" s="157"/>
      <c r="B186" s="158"/>
      <c r="C186" s="158"/>
      <c r="D186" s="158"/>
      <c r="E186" s="159">
        <f t="shared" si="13"/>
        <v>0</v>
      </c>
      <c r="F186" s="44"/>
      <c r="G186" s="157"/>
      <c r="H186" s="158"/>
      <c r="I186" s="158"/>
      <c r="J186" s="158"/>
      <c r="K186" s="159">
        <f t="shared" si="14"/>
        <v>0</v>
      </c>
      <c r="L186" s="93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</row>
    <row r="187" ht="15.75" customHeight="1">
      <c r="A187" s="157"/>
      <c r="B187" s="158"/>
      <c r="C187" s="158"/>
      <c r="D187" s="158"/>
      <c r="E187" s="159">
        <f t="shared" si="13"/>
        <v>0</v>
      </c>
      <c r="F187" s="44"/>
      <c r="G187" s="157"/>
      <c r="H187" s="158"/>
      <c r="I187" s="158"/>
      <c r="J187" s="158"/>
      <c r="K187" s="159">
        <f t="shared" si="14"/>
        <v>0</v>
      </c>
      <c r="L187" s="93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</row>
    <row r="188" ht="15.75" customHeight="1">
      <c r="A188" s="157"/>
      <c r="B188" s="158"/>
      <c r="C188" s="158"/>
      <c r="D188" s="158"/>
      <c r="E188" s="159">
        <f t="shared" si="13"/>
        <v>0</v>
      </c>
      <c r="F188" s="44"/>
      <c r="G188" s="157"/>
      <c r="H188" s="158"/>
      <c r="I188" s="158"/>
      <c r="J188" s="158"/>
      <c r="K188" s="159">
        <f t="shared" si="14"/>
        <v>0</v>
      </c>
      <c r="L188" s="93" t="s">
        <v>107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</row>
    <row r="189" ht="15.75" customHeight="1">
      <c r="A189" s="104" t="s">
        <v>108</v>
      </c>
      <c r="B189" s="105"/>
      <c r="C189" s="105"/>
      <c r="D189" s="106"/>
      <c r="E189" s="107">
        <f>SUM(E164:E188)</f>
        <v>0</v>
      </c>
      <c r="F189" s="108"/>
      <c r="G189" s="104" t="s">
        <v>108</v>
      </c>
      <c r="H189" s="105"/>
      <c r="I189" s="105"/>
      <c r="J189" s="106"/>
      <c r="K189" s="107">
        <f>SUM(K164:K188)</f>
        <v>0</v>
      </c>
      <c r="L189" s="110">
        <f>K189-E189</f>
        <v>0</v>
      </c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</row>
    <row r="190" ht="15.75" customHeight="1">
      <c r="A190" s="160" t="str">
        <f>Renseignements!B12</f>
        <v>Nom du projet 7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99"/>
      <c r="L190" s="93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</row>
    <row r="191" ht="15.75" customHeight="1">
      <c r="A191" s="161" t="s">
        <v>87</v>
      </c>
      <c r="B191" s="162" t="s">
        <v>88</v>
      </c>
      <c r="C191" s="162" t="s">
        <v>89</v>
      </c>
      <c r="D191" s="162" t="s">
        <v>90</v>
      </c>
      <c r="E191" s="162" t="s">
        <v>91</v>
      </c>
      <c r="F191" s="163"/>
      <c r="G191" s="161" t="s">
        <v>87</v>
      </c>
      <c r="H191" s="162"/>
      <c r="I191" s="162" t="s">
        <v>89</v>
      </c>
      <c r="J191" s="162" t="s">
        <v>93</v>
      </c>
      <c r="K191" s="162" t="s">
        <v>94</v>
      </c>
      <c r="L191" s="93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</row>
    <row r="192" ht="15.75" customHeight="1">
      <c r="A192" s="164"/>
      <c r="B192" s="165"/>
      <c r="C192" s="165"/>
      <c r="D192" s="166"/>
      <c r="E192" s="166">
        <f t="shared" ref="E192:E216" si="15">C192*D192</f>
        <v>0</v>
      </c>
      <c r="F192" s="44"/>
      <c r="G192" s="164"/>
      <c r="H192" s="165"/>
      <c r="I192" s="165"/>
      <c r="J192" s="166"/>
      <c r="K192" s="166">
        <f t="shared" ref="K192:K216" si="16">I192*J192</f>
        <v>0</v>
      </c>
      <c r="L192" s="93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</row>
    <row r="193" ht="15.75" customHeight="1">
      <c r="A193" s="164"/>
      <c r="B193" s="165"/>
      <c r="C193" s="165"/>
      <c r="D193" s="166"/>
      <c r="E193" s="166">
        <f t="shared" si="15"/>
        <v>0</v>
      </c>
      <c r="F193" s="44"/>
      <c r="G193" s="164"/>
      <c r="H193" s="165"/>
      <c r="I193" s="165"/>
      <c r="J193" s="166"/>
      <c r="K193" s="166">
        <f t="shared" si="16"/>
        <v>0</v>
      </c>
      <c r="L193" s="93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</row>
    <row r="194" ht="15.75" customHeight="1">
      <c r="A194" s="164"/>
      <c r="B194" s="165"/>
      <c r="C194" s="165"/>
      <c r="D194" s="166"/>
      <c r="E194" s="166">
        <f t="shared" si="15"/>
        <v>0</v>
      </c>
      <c r="F194" s="44"/>
      <c r="G194" s="164"/>
      <c r="H194" s="165"/>
      <c r="I194" s="165"/>
      <c r="J194" s="166"/>
      <c r="K194" s="166">
        <f t="shared" si="16"/>
        <v>0</v>
      </c>
      <c r="L194" s="93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</row>
    <row r="195" ht="15.75" customHeight="1">
      <c r="A195" s="164"/>
      <c r="B195" s="165"/>
      <c r="C195" s="165"/>
      <c r="D195" s="166"/>
      <c r="E195" s="166">
        <f t="shared" si="15"/>
        <v>0</v>
      </c>
      <c r="F195" s="44"/>
      <c r="G195" s="164"/>
      <c r="H195" s="165"/>
      <c r="I195" s="165"/>
      <c r="J195" s="166"/>
      <c r="K195" s="166">
        <f t="shared" si="16"/>
        <v>0</v>
      </c>
      <c r="L195" s="93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</row>
    <row r="196" ht="15.75" customHeight="1">
      <c r="A196" s="164"/>
      <c r="B196" s="165"/>
      <c r="C196" s="165"/>
      <c r="D196" s="166"/>
      <c r="E196" s="166">
        <f t="shared" si="15"/>
        <v>0</v>
      </c>
      <c r="F196" s="44"/>
      <c r="G196" s="164"/>
      <c r="H196" s="165"/>
      <c r="I196" s="165"/>
      <c r="J196" s="166"/>
      <c r="K196" s="166">
        <f t="shared" si="16"/>
        <v>0</v>
      </c>
      <c r="L196" s="93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</row>
    <row r="197" ht="15.75" customHeight="1">
      <c r="A197" s="164"/>
      <c r="B197" s="165"/>
      <c r="C197" s="165"/>
      <c r="D197" s="166"/>
      <c r="E197" s="166">
        <f t="shared" si="15"/>
        <v>0</v>
      </c>
      <c r="F197" s="44"/>
      <c r="G197" s="164"/>
      <c r="H197" s="165"/>
      <c r="I197" s="165"/>
      <c r="J197" s="166"/>
      <c r="K197" s="166">
        <f t="shared" si="16"/>
        <v>0</v>
      </c>
      <c r="L197" s="93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</row>
    <row r="198" ht="15.75" customHeight="1">
      <c r="A198" s="164"/>
      <c r="B198" s="165"/>
      <c r="C198" s="165"/>
      <c r="D198" s="166"/>
      <c r="E198" s="166">
        <f t="shared" si="15"/>
        <v>0</v>
      </c>
      <c r="F198" s="44"/>
      <c r="G198" s="164"/>
      <c r="H198" s="165"/>
      <c r="I198" s="165"/>
      <c r="J198" s="166"/>
      <c r="K198" s="166">
        <f t="shared" si="16"/>
        <v>0</v>
      </c>
      <c r="L198" s="93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</row>
    <row r="199" ht="15.75" customHeight="1">
      <c r="A199" s="164"/>
      <c r="B199" s="165"/>
      <c r="C199" s="165"/>
      <c r="D199" s="166"/>
      <c r="E199" s="166">
        <f t="shared" si="15"/>
        <v>0</v>
      </c>
      <c r="F199" s="44"/>
      <c r="G199" s="164"/>
      <c r="H199" s="165"/>
      <c r="I199" s="165"/>
      <c r="J199" s="166"/>
      <c r="K199" s="166">
        <f t="shared" si="16"/>
        <v>0</v>
      </c>
      <c r="L199" s="93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</row>
    <row r="200" ht="15.75" customHeight="1">
      <c r="A200" s="164"/>
      <c r="B200" s="165"/>
      <c r="C200" s="165"/>
      <c r="D200" s="166"/>
      <c r="E200" s="166">
        <f t="shared" si="15"/>
        <v>0</v>
      </c>
      <c r="F200" s="44"/>
      <c r="G200" s="164"/>
      <c r="H200" s="165"/>
      <c r="I200" s="165"/>
      <c r="J200" s="166"/>
      <c r="K200" s="166">
        <f t="shared" si="16"/>
        <v>0</v>
      </c>
      <c r="L200" s="93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</row>
    <row r="201" ht="15.75" customHeight="1">
      <c r="A201" s="164"/>
      <c r="B201" s="165"/>
      <c r="C201" s="165"/>
      <c r="D201" s="166"/>
      <c r="E201" s="166">
        <f t="shared" si="15"/>
        <v>0</v>
      </c>
      <c r="F201" s="44"/>
      <c r="G201" s="164"/>
      <c r="H201" s="165"/>
      <c r="I201" s="165"/>
      <c r="J201" s="166"/>
      <c r="K201" s="166">
        <f t="shared" si="16"/>
        <v>0</v>
      </c>
      <c r="L201" s="93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</row>
    <row r="202" ht="15.75" customHeight="1">
      <c r="A202" s="164"/>
      <c r="B202" s="165"/>
      <c r="C202" s="165"/>
      <c r="D202" s="166"/>
      <c r="E202" s="166">
        <f t="shared" si="15"/>
        <v>0</v>
      </c>
      <c r="F202" s="44"/>
      <c r="G202" s="164"/>
      <c r="H202" s="165"/>
      <c r="I202" s="165"/>
      <c r="J202" s="166"/>
      <c r="K202" s="166">
        <f t="shared" si="16"/>
        <v>0</v>
      </c>
      <c r="L202" s="93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</row>
    <row r="203" ht="15.75" customHeight="1">
      <c r="A203" s="164"/>
      <c r="B203" s="165"/>
      <c r="C203" s="165"/>
      <c r="D203" s="166"/>
      <c r="E203" s="166">
        <f t="shared" si="15"/>
        <v>0</v>
      </c>
      <c r="F203" s="44"/>
      <c r="G203" s="164"/>
      <c r="H203" s="165"/>
      <c r="I203" s="165"/>
      <c r="J203" s="166"/>
      <c r="K203" s="166">
        <f t="shared" si="16"/>
        <v>0</v>
      </c>
      <c r="L203" s="93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</row>
    <row r="204" ht="15.75" customHeight="1">
      <c r="A204" s="164"/>
      <c r="B204" s="165"/>
      <c r="C204" s="165"/>
      <c r="D204" s="166"/>
      <c r="E204" s="166">
        <f t="shared" si="15"/>
        <v>0</v>
      </c>
      <c r="F204" s="44"/>
      <c r="G204" s="164"/>
      <c r="H204" s="165"/>
      <c r="I204" s="165"/>
      <c r="J204" s="166"/>
      <c r="K204" s="166">
        <f t="shared" si="16"/>
        <v>0</v>
      </c>
      <c r="L204" s="93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</row>
    <row r="205" ht="15.75" customHeight="1">
      <c r="A205" s="164"/>
      <c r="B205" s="165"/>
      <c r="C205" s="165"/>
      <c r="D205" s="166"/>
      <c r="E205" s="166">
        <f t="shared" si="15"/>
        <v>0</v>
      </c>
      <c r="F205" s="44"/>
      <c r="G205" s="164"/>
      <c r="H205" s="165"/>
      <c r="I205" s="165"/>
      <c r="J205" s="166"/>
      <c r="K205" s="166">
        <f t="shared" si="16"/>
        <v>0</v>
      </c>
      <c r="L205" s="93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</row>
    <row r="206" ht="15.75" customHeight="1">
      <c r="A206" s="164"/>
      <c r="B206" s="165"/>
      <c r="C206" s="165"/>
      <c r="D206" s="166"/>
      <c r="E206" s="166">
        <f t="shared" si="15"/>
        <v>0</v>
      </c>
      <c r="F206" s="44"/>
      <c r="G206" s="164"/>
      <c r="H206" s="165"/>
      <c r="I206" s="165"/>
      <c r="J206" s="166"/>
      <c r="K206" s="166">
        <f t="shared" si="16"/>
        <v>0</v>
      </c>
      <c r="L206" s="93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</row>
    <row r="207" ht="15.75" customHeight="1">
      <c r="A207" s="164"/>
      <c r="B207" s="165"/>
      <c r="C207" s="165"/>
      <c r="D207" s="166"/>
      <c r="E207" s="166">
        <f t="shared" si="15"/>
        <v>0</v>
      </c>
      <c r="F207" s="44"/>
      <c r="G207" s="164"/>
      <c r="H207" s="165"/>
      <c r="I207" s="165"/>
      <c r="J207" s="166"/>
      <c r="K207" s="166">
        <f t="shared" si="16"/>
        <v>0</v>
      </c>
      <c r="L207" s="93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</row>
    <row r="208" ht="15.75" customHeight="1">
      <c r="A208" s="164"/>
      <c r="B208" s="165"/>
      <c r="C208" s="165"/>
      <c r="D208" s="166"/>
      <c r="E208" s="166">
        <f t="shared" si="15"/>
        <v>0</v>
      </c>
      <c r="F208" s="44"/>
      <c r="G208" s="164"/>
      <c r="H208" s="165"/>
      <c r="I208" s="165"/>
      <c r="J208" s="166"/>
      <c r="K208" s="166">
        <f t="shared" si="16"/>
        <v>0</v>
      </c>
      <c r="L208" s="93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</row>
    <row r="209" ht="15.75" customHeight="1">
      <c r="A209" s="164"/>
      <c r="B209" s="165"/>
      <c r="C209" s="165"/>
      <c r="D209" s="165"/>
      <c r="E209" s="166">
        <f t="shared" si="15"/>
        <v>0</v>
      </c>
      <c r="F209" s="44"/>
      <c r="G209" s="164"/>
      <c r="H209" s="165"/>
      <c r="I209" s="165"/>
      <c r="J209" s="165"/>
      <c r="K209" s="166">
        <f t="shared" si="16"/>
        <v>0</v>
      </c>
      <c r="L209" s="93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</row>
    <row r="210" ht="15.75" customHeight="1">
      <c r="A210" s="164"/>
      <c r="B210" s="165"/>
      <c r="C210" s="165"/>
      <c r="D210" s="165"/>
      <c r="E210" s="166">
        <f t="shared" si="15"/>
        <v>0</v>
      </c>
      <c r="F210" s="44"/>
      <c r="G210" s="164"/>
      <c r="H210" s="165"/>
      <c r="I210" s="165"/>
      <c r="J210" s="165"/>
      <c r="K210" s="166">
        <f t="shared" si="16"/>
        <v>0</v>
      </c>
      <c r="L210" s="93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</row>
    <row r="211" ht="15.75" customHeight="1">
      <c r="A211" s="164"/>
      <c r="B211" s="165"/>
      <c r="C211" s="165"/>
      <c r="D211" s="165"/>
      <c r="E211" s="166">
        <f t="shared" si="15"/>
        <v>0</v>
      </c>
      <c r="F211" s="44"/>
      <c r="G211" s="164"/>
      <c r="H211" s="165"/>
      <c r="I211" s="165"/>
      <c r="J211" s="165"/>
      <c r="K211" s="166">
        <f t="shared" si="16"/>
        <v>0</v>
      </c>
      <c r="L211" s="93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</row>
    <row r="212" ht="15.75" customHeight="1">
      <c r="A212" s="164"/>
      <c r="B212" s="165"/>
      <c r="C212" s="165"/>
      <c r="D212" s="165"/>
      <c r="E212" s="166">
        <f t="shared" si="15"/>
        <v>0</v>
      </c>
      <c r="F212" s="44"/>
      <c r="G212" s="164"/>
      <c r="H212" s="165"/>
      <c r="I212" s="165"/>
      <c r="J212" s="165"/>
      <c r="K212" s="166">
        <f t="shared" si="16"/>
        <v>0</v>
      </c>
      <c r="L212" s="93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</row>
    <row r="213" ht="15.75" customHeight="1">
      <c r="A213" s="164"/>
      <c r="B213" s="165"/>
      <c r="C213" s="165"/>
      <c r="D213" s="165"/>
      <c r="E213" s="166">
        <f t="shared" si="15"/>
        <v>0</v>
      </c>
      <c r="F213" s="44"/>
      <c r="G213" s="164"/>
      <c r="H213" s="165"/>
      <c r="I213" s="165"/>
      <c r="J213" s="165"/>
      <c r="K213" s="166">
        <f t="shared" si="16"/>
        <v>0</v>
      </c>
      <c r="L213" s="93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</row>
    <row r="214" ht="15.75" customHeight="1">
      <c r="A214" s="164"/>
      <c r="B214" s="165"/>
      <c r="C214" s="165"/>
      <c r="D214" s="165"/>
      <c r="E214" s="166">
        <f t="shared" si="15"/>
        <v>0</v>
      </c>
      <c r="F214" s="44"/>
      <c r="G214" s="164"/>
      <c r="H214" s="165"/>
      <c r="I214" s="165"/>
      <c r="J214" s="165"/>
      <c r="K214" s="166">
        <f t="shared" si="16"/>
        <v>0</v>
      </c>
      <c r="L214" s="93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</row>
    <row r="215" ht="15.75" customHeight="1">
      <c r="A215" s="164"/>
      <c r="B215" s="165"/>
      <c r="C215" s="165"/>
      <c r="D215" s="165"/>
      <c r="E215" s="166">
        <f t="shared" si="15"/>
        <v>0</v>
      </c>
      <c r="F215" s="44"/>
      <c r="G215" s="164"/>
      <c r="H215" s="165"/>
      <c r="I215" s="165"/>
      <c r="J215" s="165"/>
      <c r="K215" s="166">
        <f t="shared" si="16"/>
        <v>0</v>
      </c>
      <c r="L215" s="93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</row>
    <row r="216" ht="15.75" customHeight="1">
      <c r="A216" s="164"/>
      <c r="B216" s="165"/>
      <c r="C216" s="165"/>
      <c r="D216" s="165"/>
      <c r="E216" s="166">
        <f t="shared" si="15"/>
        <v>0</v>
      </c>
      <c r="F216" s="44"/>
      <c r="G216" s="164"/>
      <c r="H216" s="165"/>
      <c r="I216" s="165"/>
      <c r="J216" s="165"/>
      <c r="K216" s="166">
        <f t="shared" si="16"/>
        <v>0</v>
      </c>
      <c r="L216" s="93" t="s">
        <v>107</v>
      </c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</row>
    <row r="217" ht="15.75" customHeight="1">
      <c r="A217" s="104" t="s">
        <v>108</v>
      </c>
      <c r="B217" s="105"/>
      <c r="C217" s="105"/>
      <c r="D217" s="106"/>
      <c r="E217" s="107">
        <f>SUM(E192:E216)</f>
        <v>0</v>
      </c>
      <c r="F217" s="108"/>
      <c r="G217" s="104" t="s">
        <v>108</v>
      </c>
      <c r="H217" s="105"/>
      <c r="I217" s="105"/>
      <c r="J217" s="106"/>
      <c r="K217" s="107">
        <f>SUM(K192:K216)</f>
        <v>0</v>
      </c>
      <c r="L217" s="110">
        <f>K217-E217</f>
        <v>0</v>
      </c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</row>
    <row r="218" ht="15.75" customHeight="1">
      <c r="A218" s="167" t="str">
        <f>Renseignements!B13</f>
        <v>Nom du projet 8</v>
      </c>
      <c r="B218" s="40"/>
      <c r="C218" s="40"/>
      <c r="D218" s="40"/>
      <c r="E218" s="40"/>
      <c r="F218" s="40"/>
      <c r="G218" s="40"/>
      <c r="H218" s="40"/>
      <c r="I218" s="40"/>
      <c r="J218" s="40"/>
      <c r="K218" s="99"/>
      <c r="L218" s="93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</row>
    <row r="219" ht="15.75" customHeight="1">
      <c r="A219" s="168" t="s">
        <v>87</v>
      </c>
      <c r="B219" s="169" t="s">
        <v>88</v>
      </c>
      <c r="C219" s="169" t="s">
        <v>89</v>
      </c>
      <c r="D219" s="169" t="s">
        <v>90</v>
      </c>
      <c r="E219" s="169" t="s">
        <v>91</v>
      </c>
      <c r="F219" s="170"/>
      <c r="G219" s="168" t="s">
        <v>87</v>
      </c>
      <c r="H219" s="169"/>
      <c r="I219" s="169" t="s">
        <v>89</v>
      </c>
      <c r="J219" s="169" t="s">
        <v>93</v>
      </c>
      <c r="K219" s="169" t="s">
        <v>94</v>
      </c>
      <c r="L219" s="93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</row>
    <row r="220" ht="15.75" customHeight="1">
      <c r="A220" s="171"/>
      <c r="B220" s="172"/>
      <c r="C220" s="172"/>
      <c r="D220" s="173"/>
      <c r="E220" s="173">
        <f t="shared" ref="E220:E244" si="17">C220*D220</f>
        <v>0</v>
      </c>
      <c r="F220" s="44"/>
      <c r="G220" s="171"/>
      <c r="H220" s="172"/>
      <c r="I220" s="172"/>
      <c r="J220" s="173"/>
      <c r="K220" s="173">
        <f t="shared" ref="K220:K244" si="18">I220*J220</f>
        <v>0</v>
      </c>
      <c r="L220" s="93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</row>
    <row r="221" ht="15.75" customHeight="1">
      <c r="A221" s="171"/>
      <c r="B221" s="172"/>
      <c r="C221" s="172"/>
      <c r="D221" s="173"/>
      <c r="E221" s="173">
        <f t="shared" si="17"/>
        <v>0</v>
      </c>
      <c r="F221" s="44"/>
      <c r="G221" s="171"/>
      <c r="H221" s="172"/>
      <c r="I221" s="172"/>
      <c r="J221" s="173"/>
      <c r="K221" s="173">
        <f t="shared" si="18"/>
        <v>0</v>
      </c>
      <c r="L221" s="93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</row>
    <row r="222" ht="15.75" customHeight="1">
      <c r="A222" s="171"/>
      <c r="B222" s="172"/>
      <c r="C222" s="172"/>
      <c r="D222" s="173"/>
      <c r="E222" s="173">
        <f t="shared" si="17"/>
        <v>0</v>
      </c>
      <c r="F222" s="44"/>
      <c r="G222" s="171"/>
      <c r="H222" s="172"/>
      <c r="I222" s="172"/>
      <c r="J222" s="173"/>
      <c r="K222" s="173">
        <f t="shared" si="18"/>
        <v>0</v>
      </c>
      <c r="L222" s="93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</row>
    <row r="223" ht="15.75" customHeight="1">
      <c r="A223" s="171"/>
      <c r="B223" s="172"/>
      <c r="C223" s="172"/>
      <c r="D223" s="173"/>
      <c r="E223" s="173">
        <f t="shared" si="17"/>
        <v>0</v>
      </c>
      <c r="F223" s="44"/>
      <c r="G223" s="171"/>
      <c r="H223" s="172"/>
      <c r="I223" s="172"/>
      <c r="J223" s="173"/>
      <c r="K223" s="173">
        <f t="shared" si="18"/>
        <v>0</v>
      </c>
      <c r="L223" s="93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</row>
    <row r="224" ht="15.75" customHeight="1">
      <c r="A224" s="171"/>
      <c r="B224" s="172"/>
      <c r="C224" s="172"/>
      <c r="D224" s="173"/>
      <c r="E224" s="173">
        <f t="shared" si="17"/>
        <v>0</v>
      </c>
      <c r="F224" s="44"/>
      <c r="G224" s="171"/>
      <c r="H224" s="172"/>
      <c r="I224" s="172"/>
      <c r="J224" s="173"/>
      <c r="K224" s="173">
        <f t="shared" si="18"/>
        <v>0</v>
      </c>
      <c r="L224" s="93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</row>
    <row r="225" ht="15.75" customHeight="1">
      <c r="A225" s="171"/>
      <c r="B225" s="172"/>
      <c r="C225" s="172"/>
      <c r="D225" s="173"/>
      <c r="E225" s="173">
        <f t="shared" si="17"/>
        <v>0</v>
      </c>
      <c r="F225" s="44"/>
      <c r="G225" s="171"/>
      <c r="H225" s="172"/>
      <c r="I225" s="172"/>
      <c r="J225" s="173"/>
      <c r="K225" s="173">
        <f t="shared" si="18"/>
        <v>0</v>
      </c>
      <c r="L225" s="93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</row>
    <row r="226" ht="15.75" customHeight="1">
      <c r="A226" s="171"/>
      <c r="B226" s="172"/>
      <c r="C226" s="172"/>
      <c r="D226" s="173"/>
      <c r="E226" s="173">
        <f t="shared" si="17"/>
        <v>0</v>
      </c>
      <c r="F226" s="44"/>
      <c r="G226" s="171"/>
      <c r="H226" s="172"/>
      <c r="I226" s="172"/>
      <c r="J226" s="173"/>
      <c r="K226" s="173">
        <f t="shared" si="18"/>
        <v>0</v>
      </c>
      <c r="L226" s="93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</row>
    <row r="227" ht="15.75" customHeight="1">
      <c r="A227" s="171"/>
      <c r="B227" s="172"/>
      <c r="C227" s="172"/>
      <c r="D227" s="173"/>
      <c r="E227" s="173">
        <f t="shared" si="17"/>
        <v>0</v>
      </c>
      <c r="F227" s="44"/>
      <c r="G227" s="171"/>
      <c r="H227" s="172"/>
      <c r="I227" s="172"/>
      <c r="J227" s="173"/>
      <c r="K227" s="173">
        <f t="shared" si="18"/>
        <v>0</v>
      </c>
      <c r="L227" s="93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</row>
    <row r="228" ht="15.75" customHeight="1">
      <c r="A228" s="171"/>
      <c r="B228" s="172"/>
      <c r="C228" s="172"/>
      <c r="D228" s="173"/>
      <c r="E228" s="173">
        <f t="shared" si="17"/>
        <v>0</v>
      </c>
      <c r="F228" s="44"/>
      <c r="G228" s="171"/>
      <c r="H228" s="172"/>
      <c r="I228" s="172"/>
      <c r="J228" s="173"/>
      <c r="K228" s="173">
        <f t="shared" si="18"/>
        <v>0</v>
      </c>
      <c r="L228" s="93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</row>
    <row r="229" ht="15.75" customHeight="1">
      <c r="A229" s="171"/>
      <c r="B229" s="172"/>
      <c r="C229" s="172"/>
      <c r="D229" s="173"/>
      <c r="E229" s="173">
        <f t="shared" si="17"/>
        <v>0</v>
      </c>
      <c r="F229" s="44"/>
      <c r="G229" s="171"/>
      <c r="H229" s="172"/>
      <c r="I229" s="172"/>
      <c r="J229" s="173"/>
      <c r="K229" s="173">
        <f t="shared" si="18"/>
        <v>0</v>
      </c>
      <c r="L229" s="93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</row>
    <row r="230" ht="15.75" customHeight="1">
      <c r="A230" s="171"/>
      <c r="B230" s="172"/>
      <c r="C230" s="172"/>
      <c r="D230" s="173"/>
      <c r="E230" s="173">
        <f t="shared" si="17"/>
        <v>0</v>
      </c>
      <c r="F230" s="44"/>
      <c r="G230" s="171"/>
      <c r="H230" s="172"/>
      <c r="I230" s="172"/>
      <c r="J230" s="173"/>
      <c r="K230" s="173">
        <f t="shared" si="18"/>
        <v>0</v>
      </c>
      <c r="L230" s="93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</row>
    <row r="231" ht="15.75" customHeight="1">
      <c r="A231" s="171"/>
      <c r="B231" s="172"/>
      <c r="C231" s="172"/>
      <c r="D231" s="173"/>
      <c r="E231" s="173">
        <f t="shared" si="17"/>
        <v>0</v>
      </c>
      <c r="F231" s="44"/>
      <c r="G231" s="171"/>
      <c r="H231" s="172"/>
      <c r="I231" s="172"/>
      <c r="J231" s="173"/>
      <c r="K231" s="173">
        <f t="shared" si="18"/>
        <v>0</v>
      </c>
      <c r="L231" s="93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</row>
    <row r="232" ht="15.75" customHeight="1">
      <c r="A232" s="171"/>
      <c r="B232" s="172"/>
      <c r="C232" s="172"/>
      <c r="D232" s="173"/>
      <c r="E232" s="173">
        <f t="shared" si="17"/>
        <v>0</v>
      </c>
      <c r="F232" s="44"/>
      <c r="G232" s="171"/>
      <c r="H232" s="172"/>
      <c r="I232" s="172"/>
      <c r="J232" s="173"/>
      <c r="K232" s="173">
        <f t="shared" si="18"/>
        <v>0</v>
      </c>
      <c r="L232" s="93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</row>
    <row r="233" ht="15.75" customHeight="1">
      <c r="A233" s="171"/>
      <c r="B233" s="172"/>
      <c r="C233" s="172"/>
      <c r="D233" s="173"/>
      <c r="E233" s="173">
        <f t="shared" si="17"/>
        <v>0</v>
      </c>
      <c r="F233" s="44"/>
      <c r="G233" s="171"/>
      <c r="H233" s="172"/>
      <c r="I233" s="172"/>
      <c r="J233" s="173"/>
      <c r="K233" s="173">
        <f t="shared" si="18"/>
        <v>0</v>
      </c>
      <c r="L233" s="93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</row>
    <row r="234" ht="15.75" customHeight="1">
      <c r="A234" s="171"/>
      <c r="B234" s="172"/>
      <c r="C234" s="172"/>
      <c r="D234" s="173"/>
      <c r="E234" s="173">
        <f t="shared" si="17"/>
        <v>0</v>
      </c>
      <c r="F234" s="44"/>
      <c r="G234" s="171"/>
      <c r="H234" s="172"/>
      <c r="I234" s="172"/>
      <c r="J234" s="173"/>
      <c r="K234" s="173">
        <f t="shared" si="18"/>
        <v>0</v>
      </c>
      <c r="L234" s="93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</row>
    <row r="235" ht="15.75" customHeight="1">
      <c r="A235" s="171"/>
      <c r="B235" s="172"/>
      <c r="C235" s="172"/>
      <c r="D235" s="173"/>
      <c r="E235" s="173">
        <f t="shared" si="17"/>
        <v>0</v>
      </c>
      <c r="F235" s="44"/>
      <c r="G235" s="171"/>
      <c r="H235" s="172"/>
      <c r="I235" s="172"/>
      <c r="J235" s="173"/>
      <c r="K235" s="173">
        <f t="shared" si="18"/>
        <v>0</v>
      </c>
      <c r="L235" s="93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</row>
    <row r="236" ht="15.75" customHeight="1">
      <c r="A236" s="171"/>
      <c r="B236" s="172"/>
      <c r="C236" s="172"/>
      <c r="D236" s="173"/>
      <c r="E236" s="173">
        <f t="shared" si="17"/>
        <v>0</v>
      </c>
      <c r="F236" s="44"/>
      <c r="G236" s="171"/>
      <c r="H236" s="172"/>
      <c r="I236" s="172"/>
      <c r="J236" s="173"/>
      <c r="K236" s="173">
        <f t="shared" si="18"/>
        <v>0</v>
      </c>
      <c r="L236" s="93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</row>
    <row r="237" ht="15.75" customHeight="1">
      <c r="A237" s="171"/>
      <c r="B237" s="172"/>
      <c r="C237" s="172"/>
      <c r="D237" s="172"/>
      <c r="E237" s="173">
        <f t="shared" si="17"/>
        <v>0</v>
      </c>
      <c r="F237" s="44"/>
      <c r="G237" s="171"/>
      <c r="H237" s="172"/>
      <c r="I237" s="172"/>
      <c r="J237" s="172"/>
      <c r="K237" s="173">
        <f t="shared" si="18"/>
        <v>0</v>
      </c>
      <c r="L237" s="93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</row>
    <row r="238" ht="15.75" customHeight="1">
      <c r="A238" s="171"/>
      <c r="B238" s="172"/>
      <c r="C238" s="172"/>
      <c r="D238" s="172"/>
      <c r="E238" s="173">
        <f t="shared" si="17"/>
        <v>0</v>
      </c>
      <c r="F238" s="44"/>
      <c r="G238" s="171"/>
      <c r="H238" s="172"/>
      <c r="I238" s="172"/>
      <c r="J238" s="172"/>
      <c r="K238" s="173">
        <f t="shared" si="18"/>
        <v>0</v>
      </c>
      <c r="L238" s="93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</row>
    <row r="239" ht="15.75" customHeight="1">
      <c r="A239" s="171"/>
      <c r="B239" s="172"/>
      <c r="C239" s="172"/>
      <c r="D239" s="172"/>
      <c r="E239" s="173">
        <f t="shared" si="17"/>
        <v>0</v>
      </c>
      <c r="F239" s="44"/>
      <c r="G239" s="171"/>
      <c r="H239" s="172"/>
      <c r="I239" s="172"/>
      <c r="J239" s="172"/>
      <c r="K239" s="173">
        <f t="shared" si="18"/>
        <v>0</v>
      </c>
      <c r="L239" s="93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</row>
    <row r="240" ht="15.75" customHeight="1">
      <c r="A240" s="171"/>
      <c r="B240" s="172"/>
      <c r="C240" s="172"/>
      <c r="D240" s="172"/>
      <c r="E240" s="173">
        <f t="shared" si="17"/>
        <v>0</v>
      </c>
      <c r="F240" s="44"/>
      <c r="G240" s="171"/>
      <c r="H240" s="172"/>
      <c r="I240" s="172"/>
      <c r="J240" s="172"/>
      <c r="K240" s="173">
        <f t="shared" si="18"/>
        <v>0</v>
      </c>
      <c r="L240" s="93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</row>
    <row r="241" ht="15.75" customHeight="1">
      <c r="A241" s="171"/>
      <c r="B241" s="172"/>
      <c r="C241" s="172"/>
      <c r="D241" s="172"/>
      <c r="E241" s="173">
        <f t="shared" si="17"/>
        <v>0</v>
      </c>
      <c r="F241" s="44"/>
      <c r="G241" s="171"/>
      <c r="H241" s="172"/>
      <c r="I241" s="172"/>
      <c r="J241" s="172"/>
      <c r="K241" s="173">
        <f t="shared" si="18"/>
        <v>0</v>
      </c>
      <c r="L241" s="93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</row>
    <row r="242" ht="15.75" customHeight="1">
      <c r="A242" s="171"/>
      <c r="B242" s="172"/>
      <c r="C242" s="172"/>
      <c r="D242" s="172"/>
      <c r="E242" s="173">
        <f t="shared" si="17"/>
        <v>0</v>
      </c>
      <c r="F242" s="44"/>
      <c r="G242" s="171"/>
      <c r="H242" s="172"/>
      <c r="I242" s="172"/>
      <c r="J242" s="172"/>
      <c r="K242" s="173">
        <f t="shared" si="18"/>
        <v>0</v>
      </c>
      <c r="L242" s="93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</row>
    <row r="243" ht="15.75" customHeight="1">
      <c r="A243" s="171"/>
      <c r="B243" s="172"/>
      <c r="C243" s="172"/>
      <c r="D243" s="172"/>
      <c r="E243" s="173">
        <f t="shared" si="17"/>
        <v>0</v>
      </c>
      <c r="F243" s="44"/>
      <c r="G243" s="171"/>
      <c r="H243" s="172"/>
      <c r="I243" s="172"/>
      <c r="J243" s="172"/>
      <c r="K243" s="173">
        <f t="shared" si="18"/>
        <v>0</v>
      </c>
      <c r="L243" s="93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</row>
    <row r="244" ht="15.75" customHeight="1">
      <c r="A244" s="171"/>
      <c r="B244" s="172"/>
      <c r="C244" s="172"/>
      <c r="D244" s="172"/>
      <c r="E244" s="173">
        <f t="shared" si="17"/>
        <v>0</v>
      </c>
      <c r="F244" s="44"/>
      <c r="G244" s="171"/>
      <c r="H244" s="172"/>
      <c r="I244" s="172"/>
      <c r="J244" s="172"/>
      <c r="K244" s="173">
        <f t="shared" si="18"/>
        <v>0</v>
      </c>
      <c r="L244" s="93" t="s">
        <v>107</v>
      </c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</row>
    <row r="245" ht="15.75" customHeight="1">
      <c r="A245" s="104" t="s">
        <v>108</v>
      </c>
      <c r="B245" s="105"/>
      <c r="C245" s="105"/>
      <c r="D245" s="106"/>
      <c r="E245" s="107">
        <f>SUM(E220:E244)</f>
        <v>0</v>
      </c>
      <c r="F245" s="108"/>
      <c r="G245" s="104" t="s">
        <v>108</v>
      </c>
      <c r="H245" s="105"/>
      <c r="I245" s="105"/>
      <c r="J245" s="106"/>
      <c r="K245" s="107">
        <f>SUM(K220:K244)</f>
        <v>0</v>
      </c>
      <c r="L245" s="110">
        <f>K245-E245</f>
        <v>0</v>
      </c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</row>
    <row r="246" ht="15.75" customHeight="1">
      <c r="A246" s="174" t="str">
        <f>Renseignements!B14</f>
        <v>Nom du projet 9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99"/>
      <c r="L246" s="93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</row>
    <row r="247" ht="15.75" customHeight="1">
      <c r="A247" s="175" t="s">
        <v>87</v>
      </c>
      <c r="B247" s="176" t="s">
        <v>88</v>
      </c>
      <c r="C247" s="176" t="s">
        <v>89</v>
      </c>
      <c r="D247" s="176" t="s">
        <v>90</v>
      </c>
      <c r="E247" s="176" t="s">
        <v>91</v>
      </c>
      <c r="F247" s="177"/>
      <c r="G247" s="175" t="s">
        <v>87</v>
      </c>
      <c r="H247" s="176"/>
      <c r="I247" s="176" t="s">
        <v>89</v>
      </c>
      <c r="J247" s="176" t="s">
        <v>93</v>
      </c>
      <c r="K247" s="176" t="s">
        <v>94</v>
      </c>
      <c r="L247" s="93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</row>
    <row r="248" ht="15.75" customHeight="1">
      <c r="A248" s="178"/>
      <c r="B248" s="179"/>
      <c r="C248" s="179"/>
      <c r="D248" s="180"/>
      <c r="E248" s="180">
        <f t="shared" ref="E248:E272" si="19">C248*D248</f>
        <v>0</v>
      </c>
      <c r="F248" s="44"/>
      <c r="G248" s="178"/>
      <c r="H248" s="179"/>
      <c r="I248" s="179"/>
      <c r="J248" s="180"/>
      <c r="K248" s="180">
        <f t="shared" ref="K248:K272" si="20">I248*J248</f>
        <v>0</v>
      </c>
      <c r="L248" s="93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</row>
    <row r="249" ht="15.75" customHeight="1">
      <c r="A249" s="178"/>
      <c r="B249" s="179"/>
      <c r="C249" s="179"/>
      <c r="D249" s="180"/>
      <c r="E249" s="180">
        <f t="shared" si="19"/>
        <v>0</v>
      </c>
      <c r="F249" s="44"/>
      <c r="G249" s="178"/>
      <c r="H249" s="179"/>
      <c r="I249" s="179"/>
      <c r="J249" s="180"/>
      <c r="K249" s="180">
        <f t="shared" si="20"/>
        <v>0</v>
      </c>
      <c r="L249" s="93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</row>
    <row r="250" ht="15.75" customHeight="1">
      <c r="A250" s="178"/>
      <c r="B250" s="179"/>
      <c r="C250" s="179"/>
      <c r="D250" s="180"/>
      <c r="E250" s="180">
        <f t="shared" si="19"/>
        <v>0</v>
      </c>
      <c r="F250" s="44"/>
      <c r="G250" s="178"/>
      <c r="H250" s="179"/>
      <c r="I250" s="179"/>
      <c r="J250" s="180"/>
      <c r="K250" s="180">
        <f t="shared" si="20"/>
        <v>0</v>
      </c>
      <c r="L250" s="93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</row>
    <row r="251" ht="15.75" customHeight="1">
      <c r="A251" s="178"/>
      <c r="B251" s="179"/>
      <c r="C251" s="179"/>
      <c r="D251" s="180"/>
      <c r="E251" s="180">
        <f t="shared" si="19"/>
        <v>0</v>
      </c>
      <c r="F251" s="44"/>
      <c r="G251" s="178"/>
      <c r="H251" s="179"/>
      <c r="I251" s="179"/>
      <c r="J251" s="180"/>
      <c r="K251" s="180">
        <f t="shared" si="20"/>
        <v>0</v>
      </c>
      <c r="L251" s="93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</row>
    <row r="252" ht="15.75" customHeight="1">
      <c r="A252" s="178"/>
      <c r="B252" s="179"/>
      <c r="C252" s="179"/>
      <c r="D252" s="180"/>
      <c r="E252" s="180">
        <f t="shared" si="19"/>
        <v>0</v>
      </c>
      <c r="F252" s="44"/>
      <c r="G252" s="178"/>
      <c r="H252" s="179"/>
      <c r="I252" s="179"/>
      <c r="J252" s="180"/>
      <c r="K252" s="180">
        <f t="shared" si="20"/>
        <v>0</v>
      </c>
      <c r="L252" s="93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</row>
    <row r="253" ht="15.75" customHeight="1">
      <c r="A253" s="178"/>
      <c r="B253" s="179"/>
      <c r="C253" s="179"/>
      <c r="D253" s="180"/>
      <c r="E253" s="180">
        <f t="shared" si="19"/>
        <v>0</v>
      </c>
      <c r="F253" s="44"/>
      <c r="G253" s="178"/>
      <c r="H253" s="179"/>
      <c r="I253" s="179"/>
      <c r="J253" s="180"/>
      <c r="K253" s="180">
        <f t="shared" si="20"/>
        <v>0</v>
      </c>
      <c r="L253" s="93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</row>
    <row r="254" ht="15.75" customHeight="1">
      <c r="A254" s="178"/>
      <c r="B254" s="179"/>
      <c r="C254" s="179"/>
      <c r="D254" s="180"/>
      <c r="E254" s="180">
        <f t="shared" si="19"/>
        <v>0</v>
      </c>
      <c r="F254" s="44"/>
      <c r="G254" s="178"/>
      <c r="H254" s="179"/>
      <c r="I254" s="179"/>
      <c r="J254" s="180"/>
      <c r="K254" s="180">
        <f t="shared" si="20"/>
        <v>0</v>
      </c>
      <c r="L254" s="93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</row>
    <row r="255" ht="15.75" customHeight="1">
      <c r="A255" s="178"/>
      <c r="B255" s="179"/>
      <c r="C255" s="179"/>
      <c r="D255" s="180"/>
      <c r="E255" s="180">
        <f t="shared" si="19"/>
        <v>0</v>
      </c>
      <c r="F255" s="44"/>
      <c r="G255" s="178"/>
      <c r="H255" s="179"/>
      <c r="I255" s="179"/>
      <c r="J255" s="180"/>
      <c r="K255" s="180">
        <f t="shared" si="20"/>
        <v>0</v>
      </c>
      <c r="L255" s="93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</row>
    <row r="256" ht="15.75" customHeight="1">
      <c r="A256" s="178"/>
      <c r="B256" s="179"/>
      <c r="C256" s="179"/>
      <c r="D256" s="180"/>
      <c r="E256" s="180">
        <f t="shared" si="19"/>
        <v>0</v>
      </c>
      <c r="F256" s="44"/>
      <c r="G256" s="178"/>
      <c r="H256" s="179"/>
      <c r="I256" s="179"/>
      <c r="J256" s="180"/>
      <c r="K256" s="180">
        <f t="shared" si="20"/>
        <v>0</v>
      </c>
      <c r="L256" s="93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</row>
    <row r="257" ht="15.75" customHeight="1">
      <c r="A257" s="178"/>
      <c r="B257" s="179"/>
      <c r="C257" s="179"/>
      <c r="D257" s="180"/>
      <c r="E257" s="180">
        <f t="shared" si="19"/>
        <v>0</v>
      </c>
      <c r="F257" s="44"/>
      <c r="G257" s="178"/>
      <c r="H257" s="179"/>
      <c r="I257" s="179"/>
      <c r="J257" s="180"/>
      <c r="K257" s="180">
        <f t="shared" si="20"/>
        <v>0</v>
      </c>
      <c r="L257" s="93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</row>
    <row r="258" ht="15.75" customHeight="1">
      <c r="A258" s="178"/>
      <c r="B258" s="179"/>
      <c r="C258" s="179"/>
      <c r="D258" s="180"/>
      <c r="E258" s="180">
        <f t="shared" si="19"/>
        <v>0</v>
      </c>
      <c r="F258" s="44"/>
      <c r="G258" s="178"/>
      <c r="H258" s="179"/>
      <c r="I258" s="179"/>
      <c r="J258" s="180"/>
      <c r="K258" s="180">
        <f t="shared" si="20"/>
        <v>0</v>
      </c>
      <c r="L258" s="93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</row>
    <row r="259" ht="15.75" customHeight="1">
      <c r="A259" s="178"/>
      <c r="B259" s="179"/>
      <c r="C259" s="179"/>
      <c r="D259" s="180"/>
      <c r="E259" s="180">
        <f t="shared" si="19"/>
        <v>0</v>
      </c>
      <c r="F259" s="44"/>
      <c r="G259" s="178"/>
      <c r="H259" s="179"/>
      <c r="I259" s="179"/>
      <c r="J259" s="180"/>
      <c r="K259" s="180">
        <f t="shared" si="20"/>
        <v>0</v>
      </c>
      <c r="L259" s="93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</row>
    <row r="260" ht="15.75" customHeight="1">
      <c r="A260" s="178"/>
      <c r="B260" s="179"/>
      <c r="C260" s="179"/>
      <c r="D260" s="180"/>
      <c r="E260" s="180">
        <f t="shared" si="19"/>
        <v>0</v>
      </c>
      <c r="F260" s="44"/>
      <c r="G260" s="178"/>
      <c r="H260" s="179"/>
      <c r="I260" s="179"/>
      <c r="J260" s="180"/>
      <c r="K260" s="180">
        <f t="shared" si="20"/>
        <v>0</v>
      </c>
      <c r="L260" s="93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</row>
    <row r="261" ht="15.75" customHeight="1">
      <c r="A261" s="178"/>
      <c r="B261" s="179"/>
      <c r="C261" s="179"/>
      <c r="D261" s="180"/>
      <c r="E261" s="180">
        <f t="shared" si="19"/>
        <v>0</v>
      </c>
      <c r="F261" s="44"/>
      <c r="G261" s="178"/>
      <c r="H261" s="179"/>
      <c r="I261" s="179"/>
      <c r="J261" s="180"/>
      <c r="K261" s="180">
        <f t="shared" si="20"/>
        <v>0</v>
      </c>
      <c r="L261" s="93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</row>
    <row r="262" ht="15.75" customHeight="1">
      <c r="A262" s="178"/>
      <c r="B262" s="179"/>
      <c r="C262" s="179"/>
      <c r="D262" s="180"/>
      <c r="E262" s="180">
        <f t="shared" si="19"/>
        <v>0</v>
      </c>
      <c r="F262" s="44"/>
      <c r="G262" s="178"/>
      <c r="H262" s="179"/>
      <c r="I262" s="179"/>
      <c r="J262" s="180"/>
      <c r="K262" s="180">
        <f t="shared" si="20"/>
        <v>0</v>
      </c>
      <c r="L262" s="93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</row>
    <row r="263" ht="15.75" customHeight="1">
      <c r="A263" s="178"/>
      <c r="B263" s="179"/>
      <c r="C263" s="179"/>
      <c r="D263" s="180"/>
      <c r="E263" s="180">
        <f t="shared" si="19"/>
        <v>0</v>
      </c>
      <c r="F263" s="44"/>
      <c r="G263" s="178"/>
      <c r="H263" s="179"/>
      <c r="I263" s="179"/>
      <c r="J263" s="180"/>
      <c r="K263" s="180">
        <f t="shared" si="20"/>
        <v>0</v>
      </c>
      <c r="L263" s="93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</row>
    <row r="264" ht="15.75" customHeight="1">
      <c r="A264" s="178"/>
      <c r="B264" s="179"/>
      <c r="C264" s="179"/>
      <c r="D264" s="180"/>
      <c r="E264" s="180">
        <f t="shared" si="19"/>
        <v>0</v>
      </c>
      <c r="F264" s="44"/>
      <c r="G264" s="178"/>
      <c r="H264" s="179"/>
      <c r="I264" s="179"/>
      <c r="J264" s="180"/>
      <c r="K264" s="180">
        <f t="shared" si="20"/>
        <v>0</v>
      </c>
      <c r="L264" s="93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</row>
    <row r="265" ht="15.75" customHeight="1">
      <c r="A265" s="178"/>
      <c r="B265" s="179"/>
      <c r="C265" s="179"/>
      <c r="D265" s="179"/>
      <c r="E265" s="180">
        <f t="shared" si="19"/>
        <v>0</v>
      </c>
      <c r="F265" s="44"/>
      <c r="G265" s="178"/>
      <c r="H265" s="179"/>
      <c r="I265" s="179"/>
      <c r="J265" s="179"/>
      <c r="K265" s="180">
        <f t="shared" si="20"/>
        <v>0</v>
      </c>
      <c r="L265" s="93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</row>
    <row r="266" ht="15.75" customHeight="1">
      <c r="A266" s="178"/>
      <c r="B266" s="179"/>
      <c r="C266" s="179"/>
      <c r="D266" s="179"/>
      <c r="E266" s="180">
        <f t="shared" si="19"/>
        <v>0</v>
      </c>
      <c r="F266" s="44"/>
      <c r="G266" s="178"/>
      <c r="H266" s="179"/>
      <c r="I266" s="179"/>
      <c r="J266" s="179"/>
      <c r="K266" s="180">
        <f t="shared" si="20"/>
        <v>0</v>
      </c>
      <c r="L266" s="93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</row>
    <row r="267" ht="15.75" customHeight="1">
      <c r="A267" s="178"/>
      <c r="B267" s="179"/>
      <c r="C267" s="179"/>
      <c r="D267" s="179"/>
      <c r="E267" s="180">
        <f t="shared" si="19"/>
        <v>0</v>
      </c>
      <c r="F267" s="44"/>
      <c r="G267" s="178"/>
      <c r="H267" s="179"/>
      <c r="I267" s="179"/>
      <c r="J267" s="179"/>
      <c r="K267" s="180">
        <f t="shared" si="20"/>
        <v>0</v>
      </c>
      <c r="L267" s="93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</row>
    <row r="268" ht="15.75" customHeight="1">
      <c r="A268" s="178"/>
      <c r="B268" s="179"/>
      <c r="C268" s="179"/>
      <c r="D268" s="179"/>
      <c r="E268" s="180">
        <f t="shared" si="19"/>
        <v>0</v>
      </c>
      <c r="F268" s="44"/>
      <c r="G268" s="178"/>
      <c r="H268" s="179"/>
      <c r="I268" s="179"/>
      <c r="J268" s="179"/>
      <c r="K268" s="180">
        <f t="shared" si="20"/>
        <v>0</v>
      </c>
      <c r="L268" s="93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</row>
    <row r="269" ht="15.75" customHeight="1">
      <c r="A269" s="178"/>
      <c r="B269" s="179"/>
      <c r="C269" s="179"/>
      <c r="D269" s="179"/>
      <c r="E269" s="180">
        <f t="shared" si="19"/>
        <v>0</v>
      </c>
      <c r="F269" s="44"/>
      <c r="G269" s="178"/>
      <c r="H269" s="179"/>
      <c r="I269" s="179"/>
      <c r="J269" s="179"/>
      <c r="K269" s="180">
        <f t="shared" si="20"/>
        <v>0</v>
      </c>
      <c r="L269" s="93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</row>
    <row r="270" ht="15.75" customHeight="1">
      <c r="A270" s="178"/>
      <c r="B270" s="179"/>
      <c r="C270" s="179"/>
      <c r="D270" s="179"/>
      <c r="E270" s="180">
        <f t="shared" si="19"/>
        <v>0</v>
      </c>
      <c r="F270" s="44"/>
      <c r="G270" s="178"/>
      <c r="H270" s="179"/>
      <c r="I270" s="179"/>
      <c r="J270" s="179"/>
      <c r="K270" s="180">
        <f t="shared" si="20"/>
        <v>0</v>
      </c>
      <c r="L270" s="93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</row>
    <row r="271" ht="15.75" customHeight="1">
      <c r="A271" s="178"/>
      <c r="B271" s="179"/>
      <c r="C271" s="179"/>
      <c r="D271" s="179"/>
      <c r="E271" s="180">
        <f t="shared" si="19"/>
        <v>0</v>
      </c>
      <c r="F271" s="44"/>
      <c r="G271" s="178"/>
      <c r="H271" s="179"/>
      <c r="I271" s="179"/>
      <c r="J271" s="179"/>
      <c r="K271" s="180">
        <f t="shared" si="20"/>
        <v>0</v>
      </c>
      <c r="L271" s="93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</row>
    <row r="272" ht="15.75" customHeight="1">
      <c r="A272" s="178"/>
      <c r="B272" s="179"/>
      <c r="C272" s="179"/>
      <c r="D272" s="179"/>
      <c r="E272" s="180">
        <f t="shared" si="19"/>
        <v>0</v>
      </c>
      <c r="F272" s="44"/>
      <c r="G272" s="178"/>
      <c r="H272" s="179"/>
      <c r="I272" s="179"/>
      <c r="J272" s="179"/>
      <c r="K272" s="180">
        <f t="shared" si="20"/>
        <v>0</v>
      </c>
      <c r="L272" s="93" t="s">
        <v>107</v>
      </c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</row>
    <row r="273" ht="15.75" customHeight="1">
      <c r="A273" s="104" t="s">
        <v>108</v>
      </c>
      <c r="B273" s="105"/>
      <c r="C273" s="105"/>
      <c r="D273" s="106"/>
      <c r="E273" s="107">
        <f>SUM(E248:E272)</f>
        <v>0</v>
      </c>
      <c r="F273" s="108"/>
      <c r="G273" s="104" t="s">
        <v>108</v>
      </c>
      <c r="H273" s="105"/>
      <c r="I273" s="105"/>
      <c r="J273" s="106"/>
      <c r="K273" s="107">
        <f>SUM(K248:K272)</f>
        <v>0</v>
      </c>
      <c r="L273" s="110">
        <f>K273-E273</f>
        <v>0</v>
      </c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</row>
    <row r="274" ht="15.75" customHeight="1">
      <c r="A274" s="181" t="str">
        <f>Renseignements!B15</f>
        <v>Nom du projet 10</v>
      </c>
      <c r="B274" s="40"/>
      <c r="C274" s="40"/>
      <c r="D274" s="40"/>
      <c r="E274" s="40"/>
      <c r="F274" s="40"/>
      <c r="G274" s="40"/>
      <c r="H274" s="40"/>
      <c r="I274" s="40"/>
      <c r="J274" s="40"/>
      <c r="K274" s="99"/>
      <c r="L274" s="93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</row>
    <row r="275" ht="15.75" customHeight="1">
      <c r="A275" s="182" t="s">
        <v>87</v>
      </c>
      <c r="B275" s="183" t="s">
        <v>88</v>
      </c>
      <c r="C275" s="183" t="s">
        <v>89</v>
      </c>
      <c r="D275" s="183" t="s">
        <v>90</v>
      </c>
      <c r="E275" s="183" t="s">
        <v>91</v>
      </c>
      <c r="F275" s="44"/>
      <c r="G275" s="182" t="s">
        <v>87</v>
      </c>
      <c r="H275" s="183"/>
      <c r="I275" s="183" t="s">
        <v>89</v>
      </c>
      <c r="J275" s="183" t="s">
        <v>93</v>
      </c>
      <c r="K275" s="183" t="s">
        <v>94</v>
      </c>
      <c r="L275" s="93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</row>
    <row r="276" ht="15.75" customHeight="1">
      <c r="A276" s="184"/>
      <c r="B276" s="185"/>
      <c r="C276" s="185"/>
      <c r="D276" s="186"/>
      <c r="E276" s="186">
        <f t="shared" ref="E276:E300" si="21">C276*D276</f>
        <v>0</v>
      </c>
      <c r="F276" s="44"/>
      <c r="G276" s="184"/>
      <c r="H276" s="185"/>
      <c r="I276" s="185"/>
      <c r="J276" s="186"/>
      <c r="K276" s="186">
        <f t="shared" ref="K276:K300" si="22">I276*J276</f>
        <v>0</v>
      </c>
      <c r="L276" s="93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</row>
    <row r="277" ht="15.75" customHeight="1">
      <c r="A277" s="184"/>
      <c r="B277" s="185"/>
      <c r="C277" s="185"/>
      <c r="D277" s="186"/>
      <c r="E277" s="186">
        <f t="shared" si="21"/>
        <v>0</v>
      </c>
      <c r="F277" s="44"/>
      <c r="G277" s="184"/>
      <c r="H277" s="185"/>
      <c r="I277" s="185"/>
      <c r="J277" s="186"/>
      <c r="K277" s="186">
        <f t="shared" si="22"/>
        <v>0</v>
      </c>
      <c r="L277" s="93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</row>
    <row r="278" ht="15.75" customHeight="1">
      <c r="A278" s="184"/>
      <c r="B278" s="185"/>
      <c r="C278" s="185"/>
      <c r="D278" s="186"/>
      <c r="E278" s="186">
        <f t="shared" si="21"/>
        <v>0</v>
      </c>
      <c r="F278" s="44"/>
      <c r="G278" s="184"/>
      <c r="H278" s="185"/>
      <c r="I278" s="185"/>
      <c r="J278" s="186"/>
      <c r="K278" s="186">
        <f t="shared" si="22"/>
        <v>0</v>
      </c>
      <c r="L278" s="93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</row>
    <row r="279" ht="15.75" customHeight="1">
      <c r="A279" s="184"/>
      <c r="B279" s="185"/>
      <c r="C279" s="185"/>
      <c r="D279" s="186"/>
      <c r="E279" s="186">
        <f t="shared" si="21"/>
        <v>0</v>
      </c>
      <c r="F279" s="44"/>
      <c r="G279" s="184"/>
      <c r="H279" s="185"/>
      <c r="I279" s="185"/>
      <c r="J279" s="186"/>
      <c r="K279" s="186">
        <f t="shared" si="22"/>
        <v>0</v>
      </c>
      <c r="L279" s="93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</row>
    <row r="280" ht="15.75" customHeight="1">
      <c r="A280" s="184"/>
      <c r="B280" s="185"/>
      <c r="C280" s="185"/>
      <c r="D280" s="186"/>
      <c r="E280" s="186">
        <f t="shared" si="21"/>
        <v>0</v>
      </c>
      <c r="F280" s="44"/>
      <c r="G280" s="184"/>
      <c r="H280" s="185"/>
      <c r="I280" s="185"/>
      <c r="J280" s="186"/>
      <c r="K280" s="186">
        <f t="shared" si="22"/>
        <v>0</v>
      </c>
      <c r="L280" s="93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</row>
    <row r="281" ht="15.75" customHeight="1">
      <c r="A281" s="184"/>
      <c r="B281" s="185"/>
      <c r="C281" s="185"/>
      <c r="D281" s="186"/>
      <c r="E281" s="186">
        <f t="shared" si="21"/>
        <v>0</v>
      </c>
      <c r="F281" s="44"/>
      <c r="G281" s="184"/>
      <c r="H281" s="185"/>
      <c r="I281" s="185"/>
      <c r="J281" s="186"/>
      <c r="K281" s="186">
        <f t="shared" si="22"/>
        <v>0</v>
      </c>
      <c r="L281" s="93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</row>
    <row r="282" ht="15.75" customHeight="1">
      <c r="A282" s="184"/>
      <c r="B282" s="185"/>
      <c r="C282" s="185"/>
      <c r="D282" s="186"/>
      <c r="E282" s="186">
        <f t="shared" si="21"/>
        <v>0</v>
      </c>
      <c r="F282" s="44"/>
      <c r="G282" s="184"/>
      <c r="H282" s="185"/>
      <c r="I282" s="185"/>
      <c r="J282" s="186"/>
      <c r="K282" s="186">
        <f t="shared" si="22"/>
        <v>0</v>
      </c>
      <c r="L282" s="93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</row>
    <row r="283" ht="15.75" customHeight="1">
      <c r="A283" s="184"/>
      <c r="B283" s="185"/>
      <c r="C283" s="185"/>
      <c r="D283" s="186"/>
      <c r="E283" s="186">
        <f t="shared" si="21"/>
        <v>0</v>
      </c>
      <c r="F283" s="44"/>
      <c r="G283" s="184"/>
      <c r="H283" s="185"/>
      <c r="I283" s="185"/>
      <c r="J283" s="186"/>
      <c r="K283" s="186">
        <f t="shared" si="22"/>
        <v>0</v>
      </c>
      <c r="L283" s="93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</row>
    <row r="284" ht="15.75" customHeight="1">
      <c r="A284" s="184"/>
      <c r="B284" s="185"/>
      <c r="C284" s="185"/>
      <c r="D284" s="186"/>
      <c r="E284" s="186">
        <f t="shared" si="21"/>
        <v>0</v>
      </c>
      <c r="F284" s="44"/>
      <c r="G284" s="184"/>
      <c r="H284" s="185"/>
      <c r="I284" s="185"/>
      <c r="J284" s="186"/>
      <c r="K284" s="186">
        <f t="shared" si="22"/>
        <v>0</v>
      </c>
      <c r="L284" s="93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</row>
    <row r="285" ht="15.75" customHeight="1">
      <c r="A285" s="184"/>
      <c r="B285" s="185"/>
      <c r="C285" s="185"/>
      <c r="D285" s="186"/>
      <c r="E285" s="186">
        <f t="shared" si="21"/>
        <v>0</v>
      </c>
      <c r="F285" s="44"/>
      <c r="G285" s="184"/>
      <c r="H285" s="185"/>
      <c r="I285" s="185"/>
      <c r="J285" s="186"/>
      <c r="K285" s="186">
        <f t="shared" si="22"/>
        <v>0</v>
      </c>
      <c r="L285" s="93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</row>
    <row r="286" ht="15.75" customHeight="1">
      <c r="A286" s="184"/>
      <c r="B286" s="185"/>
      <c r="C286" s="185"/>
      <c r="D286" s="186"/>
      <c r="E286" s="186">
        <f t="shared" si="21"/>
        <v>0</v>
      </c>
      <c r="F286" s="44"/>
      <c r="G286" s="184"/>
      <c r="H286" s="185"/>
      <c r="I286" s="185"/>
      <c r="J286" s="186"/>
      <c r="K286" s="186">
        <f t="shared" si="22"/>
        <v>0</v>
      </c>
      <c r="L286" s="93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</row>
    <row r="287" ht="15.75" customHeight="1">
      <c r="A287" s="184"/>
      <c r="B287" s="185"/>
      <c r="C287" s="185"/>
      <c r="D287" s="186"/>
      <c r="E287" s="186">
        <f t="shared" si="21"/>
        <v>0</v>
      </c>
      <c r="F287" s="44"/>
      <c r="G287" s="184"/>
      <c r="H287" s="185"/>
      <c r="I287" s="185"/>
      <c r="J287" s="186"/>
      <c r="K287" s="186">
        <f t="shared" si="22"/>
        <v>0</v>
      </c>
      <c r="L287" s="93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</row>
    <row r="288" ht="15.75" customHeight="1">
      <c r="A288" s="184"/>
      <c r="B288" s="185"/>
      <c r="C288" s="185"/>
      <c r="D288" s="186"/>
      <c r="E288" s="186">
        <f t="shared" si="21"/>
        <v>0</v>
      </c>
      <c r="F288" s="44"/>
      <c r="G288" s="184"/>
      <c r="H288" s="185"/>
      <c r="I288" s="185"/>
      <c r="J288" s="186"/>
      <c r="K288" s="186">
        <f t="shared" si="22"/>
        <v>0</v>
      </c>
      <c r="L288" s="93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</row>
    <row r="289" ht="15.75" customHeight="1">
      <c r="A289" s="184"/>
      <c r="B289" s="185"/>
      <c r="C289" s="185"/>
      <c r="D289" s="186"/>
      <c r="E289" s="186">
        <f t="shared" si="21"/>
        <v>0</v>
      </c>
      <c r="F289" s="44"/>
      <c r="G289" s="184"/>
      <c r="H289" s="185"/>
      <c r="I289" s="185"/>
      <c r="J289" s="186"/>
      <c r="K289" s="186">
        <f t="shared" si="22"/>
        <v>0</v>
      </c>
      <c r="L289" s="93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</row>
    <row r="290" ht="15.75" customHeight="1">
      <c r="A290" s="184"/>
      <c r="B290" s="185"/>
      <c r="C290" s="185"/>
      <c r="D290" s="186"/>
      <c r="E290" s="186">
        <f t="shared" si="21"/>
        <v>0</v>
      </c>
      <c r="F290" s="44"/>
      <c r="G290" s="184"/>
      <c r="H290" s="185"/>
      <c r="I290" s="185"/>
      <c r="J290" s="186"/>
      <c r="K290" s="186">
        <f t="shared" si="22"/>
        <v>0</v>
      </c>
      <c r="L290" s="93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</row>
    <row r="291" ht="15.75" customHeight="1">
      <c r="A291" s="184"/>
      <c r="B291" s="185"/>
      <c r="C291" s="185"/>
      <c r="D291" s="186"/>
      <c r="E291" s="186">
        <f t="shared" si="21"/>
        <v>0</v>
      </c>
      <c r="F291" s="44"/>
      <c r="G291" s="184"/>
      <c r="H291" s="185"/>
      <c r="I291" s="185"/>
      <c r="J291" s="186"/>
      <c r="K291" s="186">
        <f t="shared" si="22"/>
        <v>0</v>
      </c>
      <c r="L291" s="93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</row>
    <row r="292" ht="15.75" customHeight="1">
      <c r="A292" s="184"/>
      <c r="B292" s="185"/>
      <c r="C292" s="185"/>
      <c r="D292" s="186"/>
      <c r="E292" s="186">
        <f t="shared" si="21"/>
        <v>0</v>
      </c>
      <c r="F292" s="44"/>
      <c r="G292" s="184"/>
      <c r="H292" s="185"/>
      <c r="I292" s="185"/>
      <c r="J292" s="186"/>
      <c r="K292" s="186">
        <f t="shared" si="22"/>
        <v>0</v>
      </c>
      <c r="L292" s="93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</row>
    <row r="293" ht="15.75" customHeight="1">
      <c r="A293" s="184"/>
      <c r="B293" s="185"/>
      <c r="C293" s="185"/>
      <c r="D293" s="185"/>
      <c r="E293" s="186">
        <f t="shared" si="21"/>
        <v>0</v>
      </c>
      <c r="F293" s="44"/>
      <c r="G293" s="184"/>
      <c r="H293" s="185"/>
      <c r="I293" s="185"/>
      <c r="J293" s="185"/>
      <c r="K293" s="186">
        <f t="shared" si="22"/>
        <v>0</v>
      </c>
      <c r="L293" s="93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</row>
    <row r="294" ht="15.75" customHeight="1">
      <c r="A294" s="184"/>
      <c r="B294" s="185"/>
      <c r="C294" s="185"/>
      <c r="D294" s="185"/>
      <c r="E294" s="186">
        <f t="shared" si="21"/>
        <v>0</v>
      </c>
      <c r="F294" s="44"/>
      <c r="G294" s="184"/>
      <c r="H294" s="185"/>
      <c r="I294" s="185"/>
      <c r="J294" s="185"/>
      <c r="K294" s="186">
        <f t="shared" si="22"/>
        <v>0</v>
      </c>
      <c r="L294" s="93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</row>
    <row r="295" ht="15.75" customHeight="1">
      <c r="A295" s="184"/>
      <c r="B295" s="185"/>
      <c r="C295" s="185"/>
      <c r="D295" s="185"/>
      <c r="E295" s="186">
        <f t="shared" si="21"/>
        <v>0</v>
      </c>
      <c r="F295" s="44"/>
      <c r="G295" s="184"/>
      <c r="H295" s="185"/>
      <c r="I295" s="185"/>
      <c r="J295" s="185"/>
      <c r="K295" s="186">
        <f t="shared" si="22"/>
        <v>0</v>
      </c>
      <c r="L295" s="93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</row>
    <row r="296" ht="15.75" customHeight="1">
      <c r="A296" s="184"/>
      <c r="B296" s="185"/>
      <c r="C296" s="185"/>
      <c r="D296" s="185"/>
      <c r="E296" s="186">
        <f t="shared" si="21"/>
        <v>0</v>
      </c>
      <c r="F296" s="44"/>
      <c r="G296" s="184"/>
      <c r="H296" s="185"/>
      <c r="I296" s="185"/>
      <c r="J296" s="185"/>
      <c r="K296" s="186">
        <f t="shared" si="22"/>
        <v>0</v>
      </c>
      <c r="L296" s="93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</row>
    <row r="297" ht="15.75" customHeight="1">
      <c r="A297" s="184"/>
      <c r="B297" s="185"/>
      <c r="C297" s="185"/>
      <c r="D297" s="185"/>
      <c r="E297" s="186">
        <f t="shared" si="21"/>
        <v>0</v>
      </c>
      <c r="F297" s="44"/>
      <c r="G297" s="184"/>
      <c r="H297" s="185"/>
      <c r="I297" s="185"/>
      <c r="J297" s="185"/>
      <c r="K297" s="186">
        <f t="shared" si="22"/>
        <v>0</v>
      </c>
      <c r="L297" s="93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</row>
    <row r="298" ht="15.75" customHeight="1">
      <c r="A298" s="184"/>
      <c r="B298" s="185"/>
      <c r="C298" s="185"/>
      <c r="D298" s="185"/>
      <c r="E298" s="186">
        <f t="shared" si="21"/>
        <v>0</v>
      </c>
      <c r="F298" s="44"/>
      <c r="G298" s="184"/>
      <c r="H298" s="185"/>
      <c r="I298" s="185"/>
      <c r="J298" s="185"/>
      <c r="K298" s="186">
        <f t="shared" si="22"/>
        <v>0</v>
      </c>
      <c r="L298" s="93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</row>
    <row r="299" ht="15.75" customHeight="1">
      <c r="A299" s="184"/>
      <c r="B299" s="185"/>
      <c r="C299" s="185"/>
      <c r="D299" s="185"/>
      <c r="E299" s="186">
        <f t="shared" si="21"/>
        <v>0</v>
      </c>
      <c r="F299" s="44"/>
      <c r="G299" s="184"/>
      <c r="H299" s="185"/>
      <c r="I299" s="185"/>
      <c r="J299" s="185"/>
      <c r="K299" s="186">
        <f t="shared" si="22"/>
        <v>0</v>
      </c>
      <c r="L299" s="93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</row>
    <row r="300" ht="15.75" customHeight="1">
      <c r="A300" s="184"/>
      <c r="B300" s="185"/>
      <c r="C300" s="185"/>
      <c r="D300" s="185"/>
      <c r="E300" s="186">
        <f t="shared" si="21"/>
        <v>0</v>
      </c>
      <c r="F300" s="44"/>
      <c r="G300" s="184"/>
      <c r="H300" s="185"/>
      <c r="I300" s="185"/>
      <c r="J300" s="185"/>
      <c r="K300" s="186">
        <f t="shared" si="22"/>
        <v>0</v>
      </c>
      <c r="L300" s="93" t="s">
        <v>107</v>
      </c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</row>
    <row r="301" ht="15.75" customHeight="1">
      <c r="A301" s="104" t="s">
        <v>108</v>
      </c>
      <c r="B301" s="105"/>
      <c r="C301" s="105"/>
      <c r="D301" s="106"/>
      <c r="E301" s="107">
        <f>SUM(E276:E300)</f>
        <v>0</v>
      </c>
      <c r="F301" s="108"/>
      <c r="G301" s="104" t="s">
        <v>108</v>
      </c>
      <c r="H301" s="105"/>
      <c r="I301" s="105"/>
      <c r="J301" s="106"/>
      <c r="K301" s="107">
        <f>SUM(K276:K300)</f>
        <v>0</v>
      </c>
      <c r="L301" s="110">
        <f>K301-E301</f>
        <v>0</v>
      </c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</row>
    <row r="302" ht="15.75" customHeight="1">
      <c r="A302" s="24"/>
      <c r="B302" s="44"/>
      <c r="C302" s="44"/>
      <c r="D302" s="44"/>
      <c r="E302" s="44"/>
      <c r="F302" s="44"/>
      <c r="G302" s="24"/>
      <c r="H302" s="44"/>
      <c r="I302" s="44"/>
      <c r="J302" s="44"/>
      <c r="K302" s="44"/>
      <c r="L302" s="93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</row>
    <row r="303" ht="15.75" customHeight="1">
      <c r="A303" s="187" t="s">
        <v>158</v>
      </c>
      <c r="B303" s="40"/>
      <c r="C303" s="40"/>
      <c r="D303" s="40"/>
      <c r="E303" s="188">
        <f>E301+E273+E245+E217+E189+E161+E133+E105+E78+E50+E22</f>
        <v>48824.4</v>
      </c>
      <c r="F303" s="44"/>
      <c r="G303" s="187" t="s">
        <v>159</v>
      </c>
      <c r="H303" s="40"/>
      <c r="I303" s="40"/>
      <c r="J303" s="40"/>
      <c r="K303" s="188">
        <f>K301+K273+K245+K217+K189+K161+K133+K105+K78+K50+K22</f>
        <v>49862</v>
      </c>
      <c r="L303" s="129">
        <f>K303-E303</f>
        <v>1037.6</v>
      </c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</row>
    <row r="304" ht="15.75" customHeight="1">
      <c r="A304" s="24"/>
      <c r="B304" s="44"/>
      <c r="C304" s="44"/>
      <c r="D304" s="44"/>
      <c r="E304" s="44"/>
      <c r="F304" s="44"/>
      <c r="G304" s="24"/>
      <c r="H304" s="44"/>
      <c r="I304" s="44"/>
      <c r="J304" s="44"/>
      <c r="K304" s="44"/>
      <c r="L304" s="93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</row>
    <row r="305" ht="15.75" customHeight="1">
      <c r="A305" s="24"/>
      <c r="B305" s="44"/>
      <c r="C305" s="44"/>
      <c r="D305" s="44"/>
      <c r="E305" s="44"/>
      <c r="F305" s="44"/>
      <c r="G305" s="24"/>
      <c r="H305" s="44"/>
      <c r="I305" s="44"/>
      <c r="J305" s="44"/>
      <c r="K305" s="44"/>
      <c r="L305" s="93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</row>
    <row r="306" ht="15.75" customHeight="1">
      <c r="A306" s="24"/>
      <c r="B306" s="44"/>
      <c r="C306" s="44"/>
      <c r="D306" s="44"/>
      <c r="E306" s="44"/>
      <c r="F306" s="44"/>
      <c r="G306" s="24"/>
      <c r="H306" s="44"/>
      <c r="I306" s="44"/>
      <c r="J306" s="44"/>
      <c r="K306" s="44"/>
      <c r="L306" s="93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</row>
    <row r="307" ht="15.75" customHeight="1">
      <c r="A307" s="24"/>
      <c r="B307" s="44"/>
      <c r="C307" s="44"/>
      <c r="D307" s="44"/>
      <c r="E307" s="44"/>
      <c r="F307" s="44"/>
      <c r="G307" s="24"/>
      <c r="H307" s="44"/>
      <c r="I307" s="44"/>
      <c r="J307" s="44"/>
      <c r="K307" s="44"/>
      <c r="L307" s="93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</row>
    <row r="308" ht="15.75" customHeight="1">
      <c r="A308" s="24"/>
      <c r="B308" s="44"/>
      <c r="C308" s="44"/>
      <c r="D308" s="44"/>
      <c r="E308" s="44"/>
      <c r="F308" s="44"/>
      <c r="G308" s="24"/>
      <c r="H308" s="44"/>
      <c r="I308" s="44"/>
      <c r="J308" s="44"/>
      <c r="K308" s="44"/>
      <c r="L308" s="93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</row>
    <row r="309" ht="15.75" customHeight="1">
      <c r="A309" s="24"/>
      <c r="B309" s="44"/>
      <c r="C309" s="44"/>
      <c r="D309" s="44"/>
      <c r="E309" s="44"/>
      <c r="F309" s="44"/>
      <c r="G309" s="24"/>
      <c r="H309" s="44"/>
      <c r="I309" s="44"/>
      <c r="J309" s="44"/>
      <c r="K309" s="44"/>
      <c r="L309" s="93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</row>
    <row r="310" ht="15.75" customHeight="1">
      <c r="A310" s="24"/>
      <c r="B310" s="44"/>
      <c r="C310" s="44"/>
      <c r="D310" s="44"/>
      <c r="E310" s="44"/>
      <c r="F310" s="44"/>
      <c r="G310" s="24"/>
      <c r="H310" s="44"/>
      <c r="I310" s="44"/>
      <c r="J310" s="44"/>
      <c r="K310" s="44"/>
      <c r="L310" s="93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</row>
    <row r="311" ht="15.75" customHeight="1">
      <c r="A311" s="24"/>
      <c r="B311" s="44"/>
      <c r="C311" s="44"/>
      <c r="D311" s="44"/>
      <c r="E311" s="44"/>
      <c r="F311" s="44"/>
      <c r="G311" s="24"/>
      <c r="H311" s="44"/>
      <c r="I311" s="44"/>
      <c r="J311" s="44"/>
      <c r="K311" s="44"/>
      <c r="L311" s="93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</row>
    <row r="312" ht="15.75" customHeight="1">
      <c r="A312" s="24"/>
      <c r="B312" s="44"/>
      <c r="C312" s="44"/>
      <c r="D312" s="44"/>
      <c r="E312" s="44"/>
      <c r="F312" s="44"/>
      <c r="G312" s="24"/>
      <c r="H312" s="44"/>
      <c r="I312" s="44"/>
      <c r="J312" s="44"/>
      <c r="K312" s="44"/>
      <c r="L312" s="93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</row>
    <row r="313" ht="15.75" customHeight="1">
      <c r="A313" s="24"/>
      <c r="B313" s="44"/>
      <c r="C313" s="44"/>
      <c r="D313" s="44"/>
      <c r="E313" s="44"/>
      <c r="F313" s="44"/>
      <c r="G313" s="24"/>
      <c r="H313" s="44"/>
      <c r="I313" s="44"/>
      <c r="J313" s="44"/>
      <c r="K313" s="44"/>
      <c r="L313" s="93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</row>
    <row r="314" ht="15.75" customHeight="1">
      <c r="A314" s="24"/>
      <c r="B314" s="44"/>
      <c r="C314" s="44"/>
      <c r="D314" s="44"/>
      <c r="E314" s="44"/>
      <c r="F314" s="44"/>
      <c r="G314" s="24"/>
      <c r="H314" s="44"/>
      <c r="I314" s="44"/>
      <c r="J314" s="44"/>
      <c r="K314" s="44"/>
      <c r="L314" s="93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</row>
    <row r="315" ht="15.75" customHeight="1">
      <c r="A315" s="24"/>
      <c r="B315" s="44"/>
      <c r="C315" s="44"/>
      <c r="D315" s="44"/>
      <c r="E315" s="44"/>
      <c r="F315" s="44"/>
      <c r="G315" s="24"/>
      <c r="H315" s="44"/>
      <c r="I315" s="44"/>
      <c r="J315" s="44"/>
      <c r="K315" s="44"/>
      <c r="L315" s="93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</row>
    <row r="316" ht="15.75" customHeight="1">
      <c r="A316" s="24"/>
      <c r="B316" s="44"/>
      <c r="C316" s="44"/>
      <c r="D316" s="44"/>
      <c r="E316" s="44"/>
      <c r="F316" s="44"/>
      <c r="G316" s="24"/>
      <c r="H316" s="44"/>
      <c r="I316" s="44"/>
      <c r="J316" s="44"/>
      <c r="K316" s="44"/>
      <c r="L316" s="93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</row>
    <row r="317" ht="15.75" customHeight="1">
      <c r="A317" s="24"/>
      <c r="B317" s="44"/>
      <c r="C317" s="44"/>
      <c r="D317" s="44"/>
      <c r="E317" s="44"/>
      <c r="F317" s="44"/>
      <c r="G317" s="24"/>
      <c r="H317" s="44"/>
      <c r="I317" s="44"/>
      <c r="J317" s="44"/>
      <c r="K317" s="44"/>
      <c r="L317" s="93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</row>
    <row r="318" ht="15.75" customHeight="1">
      <c r="A318" s="24"/>
      <c r="B318" s="44"/>
      <c r="C318" s="44"/>
      <c r="D318" s="44"/>
      <c r="E318" s="44"/>
      <c r="F318" s="44"/>
      <c r="G318" s="24"/>
      <c r="H318" s="44"/>
      <c r="I318" s="44"/>
      <c r="J318" s="44"/>
      <c r="K318" s="44"/>
      <c r="L318" s="93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</row>
    <row r="319" ht="15.75" customHeight="1">
      <c r="A319" s="24"/>
      <c r="B319" s="44"/>
      <c r="C319" s="44"/>
      <c r="D319" s="44"/>
      <c r="E319" s="44"/>
      <c r="F319" s="44"/>
      <c r="G319" s="24"/>
      <c r="H319" s="44"/>
      <c r="I319" s="44"/>
      <c r="J319" s="44"/>
      <c r="K319" s="44"/>
      <c r="L319" s="93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</row>
    <row r="320" ht="15.75" customHeight="1">
      <c r="A320" s="24"/>
      <c r="B320" s="44"/>
      <c r="C320" s="44"/>
      <c r="D320" s="44"/>
      <c r="E320" s="44"/>
      <c r="F320" s="44"/>
      <c r="G320" s="24"/>
      <c r="H320" s="44"/>
      <c r="I320" s="44"/>
      <c r="J320" s="44"/>
      <c r="K320" s="44"/>
      <c r="L320" s="93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</row>
    <row r="321" ht="15.75" customHeight="1">
      <c r="A321" s="24"/>
      <c r="B321" s="44"/>
      <c r="C321" s="44"/>
      <c r="D321" s="44"/>
      <c r="E321" s="44"/>
      <c r="F321" s="44"/>
      <c r="G321" s="24"/>
      <c r="H321" s="44"/>
      <c r="I321" s="44"/>
      <c r="J321" s="44"/>
      <c r="K321" s="44"/>
      <c r="L321" s="93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</row>
    <row r="322" ht="15.75" customHeight="1">
      <c r="A322" s="24"/>
      <c r="B322" s="44"/>
      <c r="C322" s="44"/>
      <c r="D322" s="44"/>
      <c r="E322" s="44"/>
      <c r="F322" s="44"/>
      <c r="G322" s="24"/>
      <c r="H322" s="44"/>
      <c r="I322" s="44"/>
      <c r="J322" s="44"/>
      <c r="K322" s="44"/>
      <c r="L322" s="93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</row>
    <row r="323" ht="15.75" customHeight="1">
      <c r="A323" s="24"/>
      <c r="B323" s="44"/>
      <c r="C323" s="44"/>
      <c r="D323" s="44"/>
      <c r="E323" s="44"/>
      <c r="F323" s="44"/>
      <c r="G323" s="24"/>
      <c r="H323" s="44"/>
      <c r="I323" s="44"/>
      <c r="J323" s="44"/>
      <c r="K323" s="44"/>
      <c r="L323" s="93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</row>
    <row r="324" ht="15.75" customHeight="1">
      <c r="A324" s="24"/>
      <c r="B324" s="44"/>
      <c r="C324" s="44"/>
      <c r="D324" s="44"/>
      <c r="E324" s="44"/>
      <c r="F324" s="44"/>
      <c r="G324" s="24"/>
      <c r="H324" s="44"/>
      <c r="I324" s="44"/>
      <c r="J324" s="44"/>
      <c r="K324" s="44"/>
      <c r="L324" s="93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</row>
    <row r="325" ht="15.75" customHeight="1">
      <c r="A325" s="24"/>
      <c r="B325" s="44"/>
      <c r="C325" s="44"/>
      <c r="D325" s="44"/>
      <c r="E325" s="44"/>
      <c r="F325" s="44"/>
      <c r="G325" s="24"/>
      <c r="H325" s="44"/>
      <c r="I325" s="44"/>
      <c r="J325" s="44"/>
      <c r="K325" s="44"/>
      <c r="L325" s="93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</row>
    <row r="326" ht="15.75" customHeight="1">
      <c r="A326" s="24"/>
      <c r="B326" s="44"/>
      <c r="C326" s="44"/>
      <c r="D326" s="44"/>
      <c r="E326" s="44"/>
      <c r="F326" s="44"/>
      <c r="G326" s="24"/>
      <c r="H326" s="44"/>
      <c r="I326" s="44"/>
      <c r="J326" s="44"/>
      <c r="K326" s="44"/>
      <c r="L326" s="93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</row>
    <row r="327" ht="15.75" customHeight="1">
      <c r="A327" s="24"/>
      <c r="B327" s="44"/>
      <c r="C327" s="44"/>
      <c r="D327" s="44"/>
      <c r="E327" s="44"/>
      <c r="F327" s="44"/>
      <c r="G327" s="24"/>
      <c r="H327" s="44"/>
      <c r="I327" s="44"/>
      <c r="J327" s="44"/>
      <c r="K327" s="44"/>
      <c r="L327" s="93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</row>
    <row r="328" ht="15.75" customHeight="1">
      <c r="A328" s="24"/>
      <c r="B328" s="44"/>
      <c r="C328" s="44"/>
      <c r="D328" s="44"/>
      <c r="E328" s="44"/>
      <c r="F328" s="44"/>
      <c r="G328" s="24"/>
      <c r="H328" s="44"/>
      <c r="I328" s="44"/>
      <c r="J328" s="44"/>
      <c r="K328" s="44"/>
      <c r="L328" s="93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</row>
    <row r="329" ht="15.75" customHeight="1">
      <c r="A329" s="24"/>
      <c r="B329" s="44"/>
      <c r="C329" s="44"/>
      <c r="D329" s="44"/>
      <c r="E329" s="44"/>
      <c r="F329" s="44"/>
      <c r="G329" s="24"/>
      <c r="H329" s="44"/>
      <c r="I329" s="44"/>
      <c r="J329" s="44"/>
      <c r="K329" s="44"/>
      <c r="L329" s="93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</row>
    <row r="330" ht="15.75" customHeight="1">
      <c r="A330" s="24"/>
      <c r="B330" s="44"/>
      <c r="C330" s="44"/>
      <c r="D330" s="44"/>
      <c r="E330" s="44"/>
      <c r="F330" s="44"/>
      <c r="G330" s="24"/>
      <c r="H330" s="44"/>
      <c r="I330" s="44"/>
      <c r="J330" s="44"/>
      <c r="K330" s="44"/>
      <c r="L330" s="93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</row>
    <row r="331" ht="15.75" customHeight="1">
      <c r="A331" s="24"/>
      <c r="B331" s="44"/>
      <c r="C331" s="44"/>
      <c r="D331" s="44"/>
      <c r="E331" s="44"/>
      <c r="F331" s="44"/>
      <c r="G331" s="24"/>
      <c r="H331" s="44"/>
      <c r="I331" s="44"/>
      <c r="J331" s="44"/>
      <c r="K331" s="44"/>
      <c r="L331" s="93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</row>
    <row r="332" ht="15.75" customHeight="1">
      <c r="A332" s="24"/>
      <c r="B332" s="44"/>
      <c r="C332" s="44"/>
      <c r="D332" s="44"/>
      <c r="E332" s="44"/>
      <c r="F332" s="44"/>
      <c r="G332" s="24"/>
      <c r="H332" s="44"/>
      <c r="I332" s="44"/>
      <c r="J332" s="44"/>
      <c r="K332" s="44"/>
      <c r="L332" s="93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</row>
    <row r="333" ht="15.75" customHeight="1">
      <c r="A333" s="24"/>
      <c r="B333" s="44"/>
      <c r="C333" s="44"/>
      <c r="D333" s="44"/>
      <c r="E333" s="44"/>
      <c r="F333" s="44"/>
      <c r="G333" s="24"/>
      <c r="H333" s="44"/>
      <c r="I333" s="44"/>
      <c r="J333" s="44"/>
      <c r="K333" s="44"/>
      <c r="L333" s="93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</row>
    <row r="334" ht="15.75" customHeight="1">
      <c r="A334" s="24"/>
      <c r="B334" s="44"/>
      <c r="C334" s="44"/>
      <c r="D334" s="44"/>
      <c r="E334" s="44"/>
      <c r="F334" s="44"/>
      <c r="G334" s="24"/>
      <c r="H334" s="44"/>
      <c r="I334" s="44"/>
      <c r="J334" s="44"/>
      <c r="K334" s="44"/>
      <c r="L334" s="93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</row>
    <row r="335" ht="15.75" customHeight="1">
      <c r="A335" s="24"/>
      <c r="B335" s="44"/>
      <c r="C335" s="44"/>
      <c r="D335" s="44"/>
      <c r="E335" s="44"/>
      <c r="F335" s="44"/>
      <c r="G335" s="24"/>
      <c r="H335" s="44"/>
      <c r="I335" s="44"/>
      <c r="J335" s="44"/>
      <c r="K335" s="44"/>
      <c r="L335" s="93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</row>
    <row r="336" ht="15.75" customHeight="1">
      <c r="A336" s="24"/>
      <c r="B336" s="44"/>
      <c r="C336" s="44"/>
      <c r="D336" s="44"/>
      <c r="E336" s="44"/>
      <c r="F336" s="44"/>
      <c r="G336" s="24"/>
      <c r="H336" s="44"/>
      <c r="I336" s="44"/>
      <c r="J336" s="44"/>
      <c r="K336" s="44"/>
      <c r="L336" s="93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</row>
    <row r="337" ht="15.75" customHeight="1">
      <c r="A337" s="24"/>
      <c r="B337" s="44"/>
      <c r="C337" s="44"/>
      <c r="D337" s="44"/>
      <c r="E337" s="44"/>
      <c r="F337" s="44"/>
      <c r="G337" s="24"/>
      <c r="H337" s="44"/>
      <c r="I337" s="44"/>
      <c r="J337" s="44"/>
      <c r="K337" s="44"/>
      <c r="L337" s="93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</row>
    <row r="338" ht="15.75" customHeight="1">
      <c r="A338" s="24"/>
      <c r="B338" s="44"/>
      <c r="C338" s="44"/>
      <c r="D338" s="44"/>
      <c r="E338" s="44"/>
      <c r="F338" s="44"/>
      <c r="G338" s="24"/>
      <c r="H338" s="44"/>
      <c r="I338" s="44"/>
      <c r="J338" s="44"/>
      <c r="K338" s="44"/>
      <c r="L338" s="93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</row>
    <row r="339" ht="15.75" customHeight="1">
      <c r="A339" s="24"/>
      <c r="B339" s="44"/>
      <c r="C339" s="44"/>
      <c r="D339" s="44"/>
      <c r="E339" s="44"/>
      <c r="F339" s="44"/>
      <c r="G339" s="24"/>
      <c r="H339" s="44"/>
      <c r="I339" s="44"/>
      <c r="J339" s="44"/>
      <c r="K339" s="44"/>
      <c r="L339" s="93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</row>
    <row r="340" ht="15.75" customHeight="1">
      <c r="A340" s="24"/>
      <c r="B340" s="44"/>
      <c r="C340" s="44"/>
      <c r="D340" s="44"/>
      <c r="E340" s="44"/>
      <c r="F340" s="44"/>
      <c r="G340" s="24"/>
      <c r="H340" s="44"/>
      <c r="I340" s="44"/>
      <c r="J340" s="44"/>
      <c r="K340" s="44"/>
      <c r="L340" s="93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</row>
    <row r="341" ht="15.75" customHeight="1">
      <c r="A341" s="24"/>
      <c r="B341" s="44"/>
      <c r="C341" s="44"/>
      <c r="D341" s="44"/>
      <c r="E341" s="44"/>
      <c r="F341" s="44"/>
      <c r="G341" s="24"/>
      <c r="H341" s="44"/>
      <c r="I341" s="44"/>
      <c r="J341" s="44"/>
      <c r="K341" s="44"/>
      <c r="L341" s="93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</row>
    <row r="342" ht="15.75" customHeight="1">
      <c r="A342" s="24"/>
      <c r="B342" s="44"/>
      <c r="C342" s="44"/>
      <c r="D342" s="44"/>
      <c r="E342" s="44"/>
      <c r="F342" s="44"/>
      <c r="G342" s="24"/>
      <c r="H342" s="44"/>
      <c r="I342" s="44"/>
      <c r="J342" s="44"/>
      <c r="K342" s="44"/>
      <c r="L342" s="93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</row>
    <row r="343" ht="15.75" customHeight="1">
      <c r="A343" s="24"/>
      <c r="B343" s="44"/>
      <c r="C343" s="44"/>
      <c r="D343" s="44"/>
      <c r="E343" s="44"/>
      <c r="F343" s="44"/>
      <c r="G343" s="24"/>
      <c r="H343" s="44"/>
      <c r="I343" s="44"/>
      <c r="J343" s="44"/>
      <c r="K343" s="44"/>
      <c r="L343" s="93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</row>
    <row r="344" ht="15.75" customHeight="1">
      <c r="A344" s="24"/>
      <c r="B344" s="44"/>
      <c r="C344" s="44"/>
      <c r="D344" s="44"/>
      <c r="E344" s="44"/>
      <c r="F344" s="44"/>
      <c r="G344" s="24"/>
      <c r="H344" s="44"/>
      <c r="I344" s="44"/>
      <c r="J344" s="44"/>
      <c r="K344" s="44"/>
      <c r="L344" s="93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</row>
    <row r="345" ht="15.75" customHeight="1">
      <c r="A345" s="24"/>
      <c r="B345" s="44"/>
      <c r="C345" s="44"/>
      <c r="D345" s="44"/>
      <c r="E345" s="44"/>
      <c r="F345" s="44"/>
      <c r="G345" s="24"/>
      <c r="H345" s="44"/>
      <c r="I345" s="44"/>
      <c r="J345" s="44"/>
      <c r="K345" s="44"/>
      <c r="L345" s="93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</row>
    <row r="346" ht="15.75" customHeight="1">
      <c r="A346" s="24"/>
      <c r="B346" s="44"/>
      <c r="C346" s="44"/>
      <c r="D346" s="44"/>
      <c r="E346" s="44"/>
      <c r="F346" s="44"/>
      <c r="G346" s="24"/>
      <c r="H346" s="44"/>
      <c r="I346" s="44"/>
      <c r="J346" s="44"/>
      <c r="K346" s="44"/>
      <c r="L346" s="93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</row>
    <row r="347" ht="15.75" customHeight="1">
      <c r="A347" s="24"/>
      <c r="B347" s="44"/>
      <c r="C347" s="44"/>
      <c r="D347" s="44"/>
      <c r="E347" s="44"/>
      <c r="F347" s="44"/>
      <c r="G347" s="24"/>
      <c r="H347" s="44"/>
      <c r="I347" s="44"/>
      <c r="J347" s="44"/>
      <c r="K347" s="44"/>
      <c r="L347" s="93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</row>
    <row r="348" ht="15.75" customHeight="1">
      <c r="A348" s="24"/>
      <c r="B348" s="44"/>
      <c r="C348" s="44"/>
      <c r="D348" s="44"/>
      <c r="E348" s="44"/>
      <c r="F348" s="44"/>
      <c r="G348" s="24"/>
      <c r="H348" s="44"/>
      <c r="I348" s="44"/>
      <c r="J348" s="44"/>
      <c r="K348" s="44"/>
      <c r="L348" s="93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</row>
    <row r="349" ht="15.75" customHeight="1">
      <c r="A349" s="24"/>
      <c r="B349" s="44"/>
      <c r="C349" s="44"/>
      <c r="D349" s="44"/>
      <c r="E349" s="44"/>
      <c r="F349" s="44"/>
      <c r="G349" s="24"/>
      <c r="H349" s="44"/>
      <c r="I349" s="44"/>
      <c r="J349" s="44"/>
      <c r="K349" s="44"/>
      <c r="L349" s="93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</row>
    <row r="350" ht="15.75" customHeight="1">
      <c r="A350" s="24"/>
      <c r="B350" s="44"/>
      <c r="C350" s="44"/>
      <c r="D350" s="44"/>
      <c r="E350" s="44"/>
      <c r="F350" s="44"/>
      <c r="G350" s="24"/>
      <c r="H350" s="44"/>
      <c r="I350" s="44"/>
      <c r="J350" s="44"/>
      <c r="K350" s="44"/>
      <c r="L350" s="93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</row>
    <row r="351" ht="15.75" customHeight="1">
      <c r="A351" s="24"/>
      <c r="B351" s="44"/>
      <c r="C351" s="44"/>
      <c r="D351" s="44"/>
      <c r="E351" s="44"/>
      <c r="F351" s="44"/>
      <c r="G351" s="24"/>
      <c r="H351" s="44"/>
      <c r="I351" s="44"/>
      <c r="J351" s="44"/>
      <c r="K351" s="44"/>
      <c r="L351" s="93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</row>
    <row r="352" ht="15.75" customHeight="1">
      <c r="A352" s="24"/>
      <c r="B352" s="44"/>
      <c r="C352" s="44"/>
      <c r="D352" s="44"/>
      <c r="E352" s="44"/>
      <c r="F352" s="44"/>
      <c r="G352" s="24"/>
      <c r="H352" s="44"/>
      <c r="I352" s="44"/>
      <c r="J352" s="44"/>
      <c r="K352" s="44"/>
      <c r="L352" s="93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</row>
    <row r="353" ht="15.75" customHeight="1">
      <c r="A353" s="24"/>
      <c r="B353" s="44"/>
      <c r="C353" s="44"/>
      <c r="D353" s="44"/>
      <c r="E353" s="44"/>
      <c r="F353" s="44"/>
      <c r="G353" s="24"/>
      <c r="H353" s="44"/>
      <c r="I353" s="44"/>
      <c r="J353" s="44"/>
      <c r="K353" s="44"/>
      <c r="L353" s="93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</row>
    <row r="354" ht="15.75" customHeight="1">
      <c r="A354" s="24"/>
      <c r="B354" s="44"/>
      <c r="C354" s="44"/>
      <c r="D354" s="44"/>
      <c r="E354" s="44"/>
      <c r="F354" s="44"/>
      <c r="G354" s="24"/>
      <c r="H354" s="44"/>
      <c r="I354" s="44"/>
      <c r="J354" s="44"/>
      <c r="K354" s="44"/>
      <c r="L354" s="93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</row>
    <row r="355" ht="15.75" customHeight="1">
      <c r="A355" s="24"/>
      <c r="B355" s="44"/>
      <c r="C355" s="44"/>
      <c r="D355" s="44"/>
      <c r="E355" s="44"/>
      <c r="F355" s="44"/>
      <c r="G355" s="24"/>
      <c r="H355" s="44"/>
      <c r="I355" s="44"/>
      <c r="J355" s="44"/>
      <c r="K355" s="44"/>
      <c r="L355" s="93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</row>
    <row r="356" ht="15.75" customHeight="1">
      <c r="A356" s="24"/>
      <c r="B356" s="44"/>
      <c r="C356" s="44"/>
      <c r="D356" s="44"/>
      <c r="E356" s="44"/>
      <c r="F356" s="44"/>
      <c r="G356" s="24"/>
      <c r="H356" s="44"/>
      <c r="I356" s="44"/>
      <c r="J356" s="44"/>
      <c r="K356" s="44"/>
      <c r="L356" s="93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</row>
    <row r="357" ht="15.75" customHeight="1">
      <c r="A357" s="24"/>
      <c r="B357" s="44"/>
      <c r="C357" s="44"/>
      <c r="D357" s="44"/>
      <c r="E357" s="44"/>
      <c r="F357" s="44"/>
      <c r="G357" s="24"/>
      <c r="H357" s="44"/>
      <c r="I357" s="44"/>
      <c r="J357" s="44"/>
      <c r="K357" s="44"/>
      <c r="L357" s="93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</row>
    <row r="358" ht="15.75" customHeight="1">
      <c r="A358" s="24"/>
      <c r="B358" s="44"/>
      <c r="C358" s="44"/>
      <c r="D358" s="44"/>
      <c r="E358" s="44"/>
      <c r="F358" s="44"/>
      <c r="G358" s="24"/>
      <c r="H358" s="44"/>
      <c r="I358" s="44"/>
      <c r="J358" s="44"/>
      <c r="K358" s="44"/>
      <c r="L358" s="93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</row>
    <row r="359" ht="15.75" customHeight="1">
      <c r="A359" s="24"/>
      <c r="B359" s="44"/>
      <c r="C359" s="44"/>
      <c r="D359" s="44"/>
      <c r="E359" s="44"/>
      <c r="F359" s="44"/>
      <c r="G359" s="24"/>
      <c r="H359" s="44"/>
      <c r="I359" s="44"/>
      <c r="J359" s="44"/>
      <c r="K359" s="44"/>
      <c r="L359" s="93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</row>
    <row r="360" ht="15.75" customHeight="1">
      <c r="A360" s="24"/>
      <c r="B360" s="44"/>
      <c r="C360" s="44"/>
      <c r="D360" s="44"/>
      <c r="E360" s="44"/>
      <c r="F360" s="44"/>
      <c r="G360" s="24"/>
      <c r="H360" s="44"/>
      <c r="I360" s="44"/>
      <c r="J360" s="44"/>
      <c r="K360" s="44"/>
      <c r="L360" s="93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</row>
    <row r="361" ht="15.75" customHeight="1">
      <c r="A361" s="24"/>
      <c r="B361" s="44"/>
      <c r="C361" s="44"/>
      <c r="D361" s="44"/>
      <c r="E361" s="44"/>
      <c r="F361" s="44"/>
      <c r="G361" s="24"/>
      <c r="H361" s="44"/>
      <c r="I361" s="44"/>
      <c r="J361" s="44"/>
      <c r="K361" s="44"/>
      <c r="L361" s="93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</row>
    <row r="362" ht="15.75" customHeight="1">
      <c r="A362" s="24"/>
      <c r="B362" s="44"/>
      <c r="C362" s="44"/>
      <c r="D362" s="44"/>
      <c r="E362" s="44"/>
      <c r="F362" s="44"/>
      <c r="G362" s="24"/>
      <c r="H362" s="44"/>
      <c r="I362" s="44"/>
      <c r="J362" s="44"/>
      <c r="K362" s="44"/>
      <c r="L362" s="93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</row>
    <row r="363" ht="15.75" customHeight="1">
      <c r="A363" s="24"/>
      <c r="B363" s="44"/>
      <c r="C363" s="44"/>
      <c r="D363" s="44"/>
      <c r="E363" s="44"/>
      <c r="F363" s="44"/>
      <c r="G363" s="24"/>
      <c r="H363" s="44"/>
      <c r="I363" s="44"/>
      <c r="J363" s="44"/>
      <c r="K363" s="44"/>
      <c r="L363" s="93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</row>
    <row r="364" ht="15.75" customHeight="1">
      <c r="A364" s="24"/>
      <c r="B364" s="44"/>
      <c r="C364" s="44"/>
      <c r="D364" s="44"/>
      <c r="E364" s="44"/>
      <c r="F364" s="44"/>
      <c r="G364" s="24"/>
      <c r="H364" s="44"/>
      <c r="I364" s="44"/>
      <c r="J364" s="44"/>
      <c r="K364" s="44"/>
      <c r="L364" s="93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</row>
    <row r="365" ht="15.75" customHeight="1">
      <c r="A365" s="24"/>
      <c r="B365" s="44"/>
      <c r="C365" s="44"/>
      <c r="D365" s="44"/>
      <c r="E365" s="44"/>
      <c r="F365" s="44"/>
      <c r="G365" s="24"/>
      <c r="H365" s="44"/>
      <c r="I365" s="44"/>
      <c r="J365" s="44"/>
      <c r="K365" s="44"/>
      <c r="L365" s="93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</row>
    <row r="366" ht="15.75" customHeight="1">
      <c r="A366" s="24"/>
      <c r="B366" s="44"/>
      <c r="C366" s="44"/>
      <c r="D366" s="44"/>
      <c r="E366" s="44"/>
      <c r="F366" s="44"/>
      <c r="G366" s="24"/>
      <c r="H366" s="44"/>
      <c r="I366" s="44"/>
      <c r="J366" s="44"/>
      <c r="K366" s="44"/>
      <c r="L366" s="93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</row>
    <row r="367" ht="15.75" customHeight="1">
      <c r="A367" s="24"/>
      <c r="B367" s="44"/>
      <c r="C367" s="44"/>
      <c r="D367" s="44"/>
      <c r="E367" s="44"/>
      <c r="F367" s="44"/>
      <c r="G367" s="24"/>
      <c r="H367" s="44"/>
      <c r="I367" s="44"/>
      <c r="J367" s="44"/>
      <c r="K367" s="44"/>
      <c r="L367" s="93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</row>
    <row r="368" ht="15.75" customHeight="1">
      <c r="A368" s="24"/>
      <c r="B368" s="44"/>
      <c r="C368" s="44"/>
      <c r="D368" s="44"/>
      <c r="E368" s="44"/>
      <c r="F368" s="44"/>
      <c r="G368" s="24"/>
      <c r="H368" s="44"/>
      <c r="I368" s="44"/>
      <c r="J368" s="44"/>
      <c r="K368" s="44"/>
      <c r="L368" s="93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</row>
    <row r="369" ht="15.75" customHeight="1">
      <c r="A369" s="24"/>
      <c r="B369" s="44"/>
      <c r="C369" s="44"/>
      <c r="D369" s="44"/>
      <c r="E369" s="44"/>
      <c r="F369" s="44"/>
      <c r="G369" s="24"/>
      <c r="H369" s="44"/>
      <c r="I369" s="44"/>
      <c r="J369" s="44"/>
      <c r="K369" s="44"/>
      <c r="L369" s="93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</row>
    <row r="370" ht="15.75" customHeight="1">
      <c r="A370" s="24"/>
      <c r="B370" s="44"/>
      <c r="C370" s="44"/>
      <c r="D370" s="44"/>
      <c r="E370" s="44"/>
      <c r="F370" s="44"/>
      <c r="G370" s="24"/>
      <c r="H370" s="44"/>
      <c r="I370" s="44"/>
      <c r="J370" s="44"/>
      <c r="K370" s="44"/>
      <c r="L370" s="93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</row>
    <row r="371" ht="15.75" customHeight="1">
      <c r="A371" s="24"/>
      <c r="B371" s="44"/>
      <c r="C371" s="44"/>
      <c r="D371" s="44"/>
      <c r="E371" s="44"/>
      <c r="F371" s="44"/>
      <c r="G371" s="24"/>
      <c r="H371" s="44"/>
      <c r="I371" s="44"/>
      <c r="J371" s="44"/>
      <c r="K371" s="44"/>
      <c r="L371" s="93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</row>
    <row r="372" ht="15.75" customHeight="1">
      <c r="A372" s="24"/>
      <c r="B372" s="44"/>
      <c r="C372" s="44"/>
      <c r="D372" s="44"/>
      <c r="E372" s="44"/>
      <c r="F372" s="44"/>
      <c r="G372" s="24"/>
      <c r="H372" s="44"/>
      <c r="I372" s="44"/>
      <c r="J372" s="44"/>
      <c r="K372" s="44"/>
      <c r="L372" s="93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</row>
    <row r="373" ht="15.75" customHeight="1">
      <c r="A373" s="24"/>
      <c r="B373" s="44"/>
      <c r="C373" s="44"/>
      <c r="D373" s="44"/>
      <c r="E373" s="44"/>
      <c r="F373" s="44"/>
      <c r="G373" s="24"/>
      <c r="H373" s="44"/>
      <c r="I373" s="44"/>
      <c r="J373" s="44"/>
      <c r="K373" s="44"/>
      <c r="L373" s="93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</row>
    <row r="374" ht="15.75" customHeight="1">
      <c r="A374" s="24"/>
      <c r="B374" s="44"/>
      <c r="C374" s="44"/>
      <c r="D374" s="44"/>
      <c r="E374" s="44"/>
      <c r="F374" s="44"/>
      <c r="G374" s="24"/>
      <c r="H374" s="44"/>
      <c r="I374" s="44"/>
      <c r="J374" s="44"/>
      <c r="K374" s="44"/>
      <c r="L374" s="93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</row>
    <row r="375" ht="15.75" customHeight="1">
      <c r="A375" s="24"/>
      <c r="B375" s="44"/>
      <c r="C375" s="44"/>
      <c r="D375" s="44"/>
      <c r="E375" s="44"/>
      <c r="F375" s="44"/>
      <c r="G375" s="24"/>
      <c r="H375" s="44"/>
      <c r="I375" s="44"/>
      <c r="J375" s="44"/>
      <c r="K375" s="44"/>
      <c r="L375" s="93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</row>
    <row r="376" ht="15.75" customHeight="1">
      <c r="A376" s="24"/>
      <c r="B376" s="44"/>
      <c r="C376" s="44"/>
      <c r="D376" s="44"/>
      <c r="E376" s="44"/>
      <c r="F376" s="44"/>
      <c r="G376" s="24"/>
      <c r="H376" s="44"/>
      <c r="I376" s="44"/>
      <c r="J376" s="44"/>
      <c r="K376" s="44"/>
      <c r="L376" s="93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</row>
    <row r="377" ht="15.75" customHeight="1">
      <c r="A377" s="24"/>
      <c r="B377" s="44"/>
      <c r="C377" s="44"/>
      <c r="D377" s="44"/>
      <c r="E377" s="44"/>
      <c r="F377" s="44"/>
      <c r="G377" s="24"/>
      <c r="H377" s="44"/>
      <c r="I377" s="44"/>
      <c r="J377" s="44"/>
      <c r="K377" s="44"/>
      <c r="L377" s="93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</row>
    <row r="378" ht="15.75" customHeight="1">
      <c r="A378" s="24"/>
      <c r="B378" s="44"/>
      <c r="C378" s="44"/>
      <c r="D378" s="44"/>
      <c r="E378" s="44"/>
      <c r="F378" s="44"/>
      <c r="G378" s="24"/>
      <c r="H378" s="44"/>
      <c r="I378" s="44"/>
      <c r="J378" s="44"/>
      <c r="K378" s="44"/>
      <c r="L378" s="93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</row>
    <row r="379" ht="15.75" customHeight="1">
      <c r="A379" s="24"/>
      <c r="B379" s="44"/>
      <c r="C379" s="44"/>
      <c r="D379" s="44"/>
      <c r="E379" s="44"/>
      <c r="F379" s="44"/>
      <c r="G379" s="24"/>
      <c r="H379" s="44"/>
      <c r="I379" s="44"/>
      <c r="J379" s="44"/>
      <c r="K379" s="44"/>
      <c r="L379" s="93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</row>
    <row r="380" ht="15.75" customHeight="1">
      <c r="A380" s="24"/>
      <c r="B380" s="44"/>
      <c r="C380" s="44"/>
      <c r="D380" s="44"/>
      <c r="E380" s="44"/>
      <c r="F380" s="44"/>
      <c r="G380" s="24"/>
      <c r="H380" s="44"/>
      <c r="I380" s="44"/>
      <c r="J380" s="44"/>
      <c r="K380" s="44"/>
      <c r="L380" s="93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</row>
    <row r="381" ht="15.75" customHeight="1">
      <c r="A381" s="24"/>
      <c r="B381" s="44"/>
      <c r="C381" s="44"/>
      <c r="D381" s="44"/>
      <c r="E381" s="44"/>
      <c r="F381" s="44"/>
      <c r="G381" s="24"/>
      <c r="H381" s="44"/>
      <c r="I381" s="44"/>
      <c r="J381" s="44"/>
      <c r="K381" s="44"/>
      <c r="L381" s="93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</row>
    <row r="382" ht="15.75" customHeight="1">
      <c r="A382" s="24"/>
      <c r="B382" s="44"/>
      <c r="C382" s="44"/>
      <c r="D382" s="44"/>
      <c r="E382" s="44"/>
      <c r="F382" s="44"/>
      <c r="G382" s="24"/>
      <c r="H382" s="44"/>
      <c r="I382" s="44"/>
      <c r="J382" s="44"/>
      <c r="K382" s="44"/>
      <c r="L382" s="93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</row>
    <row r="383" ht="15.75" customHeight="1">
      <c r="A383" s="24"/>
      <c r="B383" s="44"/>
      <c r="C383" s="44"/>
      <c r="D383" s="44"/>
      <c r="E383" s="44"/>
      <c r="F383" s="44"/>
      <c r="G383" s="24"/>
      <c r="H383" s="44"/>
      <c r="I383" s="44"/>
      <c r="J383" s="44"/>
      <c r="K383" s="44"/>
      <c r="L383" s="93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</row>
    <row r="384" ht="15.75" customHeight="1">
      <c r="A384" s="24"/>
      <c r="B384" s="44"/>
      <c r="C384" s="44"/>
      <c r="D384" s="44"/>
      <c r="E384" s="44"/>
      <c r="F384" s="44"/>
      <c r="G384" s="24"/>
      <c r="H384" s="44"/>
      <c r="I384" s="44"/>
      <c r="J384" s="44"/>
      <c r="K384" s="44"/>
      <c r="L384" s="93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</row>
    <row r="385" ht="15.75" customHeight="1">
      <c r="A385" s="24"/>
      <c r="B385" s="44"/>
      <c r="C385" s="44"/>
      <c r="D385" s="44"/>
      <c r="E385" s="44"/>
      <c r="F385" s="44"/>
      <c r="G385" s="24"/>
      <c r="H385" s="44"/>
      <c r="I385" s="44"/>
      <c r="J385" s="44"/>
      <c r="K385" s="44"/>
      <c r="L385" s="93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</row>
    <row r="386" ht="15.75" customHeight="1">
      <c r="A386" s="24"/>
      <c r="B386" s="44"/>
      <c r="C386" s="44"/>
      <c r="D386" s="44"/>
      <c r="E386" s="44"/>
      <c r="F386" s="44"/>
      <c r="G386" s="24"/>
      <c r="H386" s="44"/>
      <c r="I386" s="44"/>
      <c r="J386" s="44"/>
      <c r="K386" s="44"/>
      <c r="L386" s="93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</row>
    <row r="387" ht="15.75" customHeight="1">
      <c r="A387" s="24"/>
      <c r="B387" s="44"/>
      <c r="C387" s="44"/>
      <c r="D387" s="44"/>
      <c r="E387" s="44"/>
      <c r="F387" s="44"/>
      <c r="G387" s="24"/>
      <c r="H387" s="44"/>
      <c r="I387" s="44"/>
      <c r="J387" s="44"/>
      <c r="K387" s="44"/>
      <c r="L387" s="93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</row>
    <row r="388" ht="15.75" customHeight="1">
      <c r="A388" s="24"/>
      <c r="B388" s="44"/>
      <c r="C388" s="44"/>
      <c r="D388" s="44"/>
      <c r="E388" s="44"/>
      <c r="F388" s="44"/>
      <c r="G388" s="24"/>
      <c r="H388" s="44"/>
      <c r="I388" s="44"/>
      <c r="J388" s="44"/>
      <c r="K388" s="44"/>
      <c r="L388" s="93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</row>
    <row r="389" ht="15.75" customHeight="1">
      <c r="A389" s="24"/>
      <c r="B389" s="44"/>
      <c r="C389" s="44"/>
      <c r="D389" s="44"/>
      <c r="E389" s="44"/>
      <c r="F389" s="44"/>
      <c r="G389" s="24"/>
      <c r="H389" s="44"/>
      <c r="I389" s="44"/>
      <c r="J389" s="44"/>
      <c r="K389" s="44"/>
      <c r="L389" s="93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</row>
    <row r="390" ht="15.75" customHeight="1">
      <c r="A390" s="24"/>
      <c r="B390" s="44"/>
      <c r="C390" s="44"/>
      <c r="D390" s="44"/>
      <c r="E390" s="44"/>
      <c r="F390" s="44"/>
      <c r="G390" s="24"/>
      <c r="H390" s="44"/>
      <c r="I390" s="44"/>
      <c r="J390" s="44"/>
      <c r="K390" s="44"/>
      <c r="L390" s="93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</row>
    <row r="391" ht="15.75" customHeight="1">
      <c r="A391" s="24"/>
      <c r="B391" s="44"/>
      <c r="C391" s="44"/>
      <c r="D391" s="44"/>
      <c r="E391" s="44"/>
      <c r="F391" s="44"/>
      <c r="G391" s="24"/>
      <c r="H391" s="44"/>
      <c r="I391" s="44"/>
      <c r="J391" s="44"/>
      <c r="K391" s="44"/>
      <c r="L391" s="93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</row>
    <row r="392" ht="15.75" customHeight="1">
      <c r="A392" s="24"/>
      <c r="B392" s="44"/>
      <c r="C392" s="44"/>
      <c r="D392" s="44"/>
      <c r="E392" s="44"/>
      <c r="F392" s="44"/>
      <c r="G392" s="24"/>
      <c r="H392" s="44"/>
      <c r="I392" s="44"/>
      <c r="J392" s="44"/>
      <c r="K392" s="44"/>
      <c r="L392" s="93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</row>
    <row r="393" ht="15.75" customHeight="1">
      <c r="A393" s="24"/>
      <c r="B393" s="44"/>
      <c r="C393" s="44"/>
      <c r="D393" s="44"/>
      <c r="E393" s="44"/>
      <c r="F393" s="44"/>
      <c r="G393" s="24"/>
      <c r="H393" s="44"/>
      <c r="I393" s="44"/>
      <c r="J393" s="44"/>
      <c r="K393" s="44"/>
      <c r="L393" s="93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</row>
    <row r="394" ht="15.75" customHeight="1">
      <c r="A394" s="24"/>
      <c r="B394" s="44"/>
      <c r="C394" s="44"/>
      <c r="D394" s="44"/>
      <c r="E394" s="44"/>
      <c r="F394" s="44"/>
      <c r="G394" s="24"/>
      <c r="H394" s="44"/>
      <c r="I394" s="44"/>
      <c r="J394" s="44"/>
      <c r="K394" s="44"/>
      <c r="L394" s="93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</row>
    <row r="395" ht="15.75" customHeight="1">
      <c r="A395" s="24"/>
      <c r="B395" s="44"/>
      <c r="C395" s="44"/>
      <c r="D395" s="44"/>
      <c r="E395" s="44"/>
      <c r="F395" s="44"/>
      <c r="G395" s="24"/>
      <c r="H395" s="44"/>
      <c r="I395" s="44"/>
      <c r="J395" s="44"/>
      <c r="K395" s="44"/>
      <c r="L395" s="93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</row>
    <row r="396" ht="15.75" customHeight="1">
      <c r="A396" s="24"/>
      <c r="B396" s="44"/>
      <c r="C396" s="44"/>
      <c r="D396" s="44"/>
      <c r="E396" s="44"/>
      <c r="F396" s="44"/>
      <c r="G396" s="24"/>
      <c r="H396" s="44"/>
      <c r="I396" s="44"/>
      <c r="J396" s="44"/>
      <c r="K396" s="44"/>
      <c r="L396" s="93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</row>
    <row r="397" ht="15.75" customHeight="1">
      <c r="A397" s="24"/>
      <c r="B397" s="44"/>
      <c r="C397" s="44"/>
      <c r="D397" s="44"/>
      <c r="E397" s="44"/>
      <c r="F397" s="44"/>
      <c r="G397" s="24"/>
      <c r="H397" s="44"/>
      <c r="I397" s="44"/>
      <c r="J397" s="44"/>
      <c r="K397" s="44"/>
      <c r="L397" s="93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</row>
    <row r="398" ht="15.75" customHeight="1">
      <c r="A398" s="24"/>
      <c r="B398" s="44"/>
      <c r="C398" s="44"/>
      <c r="D398" s="44"/>
      <c r="E398" s="44"/>
      <c r="F398" s="44"/>
      <c r="G398" s="24"/>
      <c r="H398" s="44"/>
      <c r="I398" s="44"/>
      <c r="J398" s="44"/>
      <c r="K398" s="44"/>
      <c r="L398" s="93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</row>
    <row r="399" ht="15.75" customHeight="1">
      <c r="A399" s="24"/>
      <c r="B399" s="44"/>
      <c r="C399" s="44"/>
      <c r="D399" s="44"/>
      <c r="E399" s="44"/>
      <c r="F399" s="44"/>
      <c r="G399" s="24"/>
      <c r="H399" s="44"/>
      <c r="I399" s="44"/>
      <c r="J399" s="44"/>
      <c r="K399" s="44"/>
      <c r="L399" s="93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</row>
    <row r="400" ht="15.75" customHeight="1">
      <c r="A400" s="24"/>
      <c r="B400" s="44"/>
      <c r="C400" s="44"/>
      <c r="D400" s="44"/>
      <c r="E400" s="44"/>
      <c r="F400" s="44"/>
      <c r="G400" s="24"/>
      <c r="H400" s="44"/>
      <c r="I400" s="44"/>
      <c r="J400" s="44"/>
      <c r="K400" s="44"/>
      <c r="L400" s="93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</row>
    <row r="401" ht="15.75" customHeight="1">
      <c r="A401" s="24"/>
      <c r="B401" s="44"/>
      <c r="C401" s="44"/>
      <c r="D401" s="44"/>
      <c r="E401" s="44"/>
      <c r="F401" s="44"/>
      <c r="G401" s="24"/>
      <c r="H401" s="44"/>
      <c r="I401" s="44"/>
      <c r="J401" s="44"/>
      <c r="K401" s="44"/>
      <c r="L401" s="93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</row>
    <row r="402" ht="15.75" customHeight="1">
      <c r="A402" s="24"/>
      <c r="B402" s="44"/>
      <c r="C402" s="44"/>
      <c r="D402" s="44"/>
      <c r="E402" s="44"/>
      <c r="F402" s="44"/>
      <c r="G402" s="24"/>
      <c r="H402" s="44"/>
      <c r="I402" s="44"/>
      <c r="J402" s="44"/>
      <c r="K402" s="44"/>
      <c r="L402" s="93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</row>
    <row r="403" ht="15.75" customHeight="1">
      <c r="A403" s="24"/>
      <c r="B403" s="44"/>
      <c r="C403" s="44"/>
      <c r="D403" s="44"/>
      <c r="E403" s="44"/>
      <c r="F403" s="44"/>
      <c r="G403" s="24"/>
      <c r="H403" s="44"/>
      <c r="I403" s="44"/>
      <c r="J403" s="44"/>
      <c r="K403" s="44"/>
      <c r="L403" s="93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</row>
    <row r="404" ht="15.75" customHeight="1">
      <c r="A404" s="24"/>
      <c r="B404" s="44"/>
      <c r="C404" s="44"/>
      <c r="D404" s="44"/>
      <c r="E404" s="44"/>
      <c r="F404" s="44"/>
      <c r="G404" s="24"/>
      <c r="H404" s="44"/>
      <c r="I404" s="44"/>
      <c r="J404" s="44"/>
      <c r="K404" s="44"/>
      <c r="L404" s="93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</row>
    <row r="405" ht="15.75" customHeight="1">
      <c r="A405" s="24"/>
      <c r="B405" s="44"/>
      <c r="C405" s="44"/>
      <c r="D405" s="44"/>
      <c r="E405" s="44"/>
      <c r="F405" s="44"/>
      <c r="G405" s="24"/>
      <c r="H405" s="44"/>
      <c r="I405" s="44"/>
      <c r="J405" s="44"/>
      <c r="K405" s="44"/>
      <c r="L405" s="93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</row>
    <row r="406" ht="15.75" customHeight="1">
      <c r="A406" s="24"/>
      <c r="B406" s="44"/>
      <c r="C406" s="44"/>
      <c r="D406" s="44"/>
      <c r="E406" s="44"/>
      <c r="F406" s="44"/>
      <c r="G406" s="24"/>
      <c r="H406" s="44"/>
      <c r="I406" s="44"/>
      <c r="J406" s="44"/>
      <c r="K406" s="44"/>
      <c r="L406" s="93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</row>
    <row r="407" ht="15.75" customHeight="1">
      <c r="A407" s="24"/>
      <c r="B407" s="44"/>
      <c r="C407" s="44"/>
      <c r="D407" s="44"/>
      <c r="E407" s="44"/>
      <c r="F407" s="44"/>
      <c r="G407" s="24"/>
      <c r="H407" s="44"/>
      <c r="I407" s="44"/>
      <c r="J407" s="44"/>
      <c r="K407" s="44"/>
      <c r="L407" s="93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</row>
    <row r="408" ht="15.75" customHeight="1">
      <c r="A408" s="24"/>
      <c r="B408" s="44"/>
      <c r="C408" s="44"/>
      <c r="D408" s="44"/>
      <c r="E408" s="44"/>
      <c r="F408" s="44"/>
      <c r="G408" s="24"/>
      <c r="H408" s="44"/>
      <c r="I408" s="44"/>
      <c r="J408" s="44"/>
      <c r="K408" s="44"/>
      <c r="L408" s="93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</row>
    <row r="409" ht="15.75" customHeight="1">
      <c r="A409" s="24"/>
      <c r="B409" s="44"/>
      <c r="C409" s="44"/>
      <c r="D409" s="44"/>
      <c r="E409" s="44"/>
      <c r="F409" s="44"/>
      <c r="G409" s="24"/>
      <c r="H409" s="44"/>
      <c r="I409" s="44"/>
      <c r="J409" s="44"/>
      <c r="K409" s="44"/>
      <c r="L409" s="93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</row>
    <row r="410" ht="15.75" customHeight="1">
      <c r="A410" s="24"/>
      <c r="B410" s="44"/>
      <c r="C410" s="44"/>
      <c r="D410" s="44"/>
      <c r="E410" s="44"/>
      <c r="F410" s="44"/>
      <c r="G410" s="24"/>
      <c r="H410" s="44"/>
      <c r="I410" s="44"/>
      <c r="J410" s="44"/>
      <c r="K410" s="44"/>
      <c r="L410" s="93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</row>
    <row r="411" ht="15.75" customHeight="1">
      <c r="A411" s="24"/>
      <c r="B411" s="44"/>
      <c r="C411" s="44"/>
      <c r="D411" s="44"/>
      <c r="E411" s="44"/>
      <c r="F411" s="44"/>
      <c r="G411" s="24"/>
      <c r="H411" s="44"/>
      <c r="I411" s="44"/>
      <c r="J411" s="44"/>
      <c r="K411" s="44"/>
      <c r="L411" s="93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</row>
    <row r="412" ht="15.75" customHeight="1">
      <c r="A412" s="24"/>
      <c r="B412" s="44"/>
      <c r="C412" s="44"/>
      <c r="D412" s="44"/>
      <c r="E412" s="44"/>
      <c r="F412" s="44"/>
      <c r="G412" s="24"/>
      <c r="H412" s="44"/>
      <c r="I412" s="44"/>
      <c r="J412" s="44"/>
      <c r="K412" s="44"/>
      <c r="L412" s="93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</row>
    <row r="413" ht="15.75" customHeight="1">
      <c r="A413" s="24"/>
      <c r="B413" s="44"/>
      <c r="C413" s="44"/>
      <c r="D413" s="44"/>
      <c r="E413" s="44"/>
      <c r="F413" s="44"/>
      <c r="G413" s="24"/>
      <c r="H413" s="44"/>
      <c r="I413" s="44"/>
      <c r="J413" s="44"/>
      <c r="K413" s="44"/>
      <c r="L413" s="93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</row>
    <row r="414" ht="15.75" customHeight="1">
      <c r="A414" s="24"/>
      <c r="B414" s="44"/>
      <c r="C414" s="44"/>
      <c r="D414" s="44"/>
      <c r="E414" s="44"/>
      <c r="F414" s="44"/>
      <c r="G414" s="24"/>
      <c r="H414" s="44"/>
      <c r="I414" s="44"/>
      <c r="J414" s="44"/>
      <c r="K414" s="44"/>
      <c r="L414" s="93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</row>
    <row r="415" ht="15.75" customHeight="1">
      <c r="A415" s="24"/>
      <c r="B415" s="44"/>
      <c r="C415" s="44"/>
      <c r="D415" s="44"/>
      <c r="E415" s="44"/>
      <c r="F415" s="44"/>
      <c r="G415" s="24"/>
      <c r="H415" s="44"/>
      <c r="I415" s="44"/>
      <c r="J415" s="44"/>
      <c r="K415" s="44"/>
      <c r="L415" s="93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</row>
    <row r="416" ht="15.75" customHeight="1">
      <c r="A416" s="24"/>
      <c r="B416" s="44"/>
      <c r="C416" s="44"/>
      <c r="D416" s="44"/>
      <c r="E416" s="44"/>
      <c r="F416" s="44"/>
      <c r="G416" s="24"/>
      <c r="H416" s="44"/>
      <c r="I416" s="44"/>
      <c r="J416" s="44"/>
      <c r="K416" s="44"/>
      <c r="L416" s="93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</row>
    <row r="417" ht="15.75" customHeight="1">
      <c r="A417" s="24"/>
      <c r="B417" s="44"/>
      <c r="C417" s="44"/>
      <c r="D417" s="44"/>
      <c r="E417" s="44"/>
      <c r="F417" s="44"/>
      <c r="G417" s="24"/>
      <c r="H417" s="44"/>
      <c r="I417" s="44"/>
      <c r="J417" s="44"/>
      <c r="K417" s="44"/>
      <c r="L417" s="93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</row>
    <row r="418" ht="15.75" customHeight="1">
      <c r="A418" s="24"/>
      <c r="B418" s="44"/>
      <c r="C418" s="44"/>
      <c r="D418" s="44"/>
      <c r="E418" s="44"/>
      <c r="F418" s="44"/>
      <c r="G418" s="24"/>
      <c r="H418" s="44"/>
      <c r="I418" s="44"/>
      <c r="J418" s="44"/>
      <c r="K418" s="44"/>
      <c r="L418" s="93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</row>
    <row r="419" ht="15.75" customHeight="1">
      <c r="A419" s="24"/>
      <c r="B419" s="44"/>
      <c r="C419" s="44"/>
      <c r="D419" s="44"/>
      <c r="E419" s="44"/>
      <c r="F419" s="44"/>
      <c r="G419" s="24"/>
      <c r="H419" s="44"/>
      <c r="I419" s="44"/>
      <c r="J419" s="44"/>
      <c r="K419" s="44"/>
      <c r="L419" s="93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</row>
    <row r="420" ht="15.75" customHeight="1">
      <c r="A420" s="24"/>
      <c r="B420" s="44"/>
      <c r="C420" s="44"/>
      <c r="D420" s="44"/>
      <c r="E420" s="44"/>
      <c r="F420" s="44"/>
      <c r="G420" s="24"/>
      <c r="H420" s="44"/>
      <c r="I420" s="44"/>
      <c r="J420" s="44"/>
      <c r="K420" s="44"/>
      <c r="L420" s="93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</row>
    <row r="421" ht="15.75" customHeight="1">
      <c r="A421" s="24"/>
      <c r="B421" s="44"/>
      <c r="C421" s="44"/>
      <c r="D421" s="44"/>
      <c r="E421" s="44"/>
      <c r="F421" s="44"/>
      <c r="G421" s="24"/>
      <c r="H421" s="44"/>
      <c r="I421" s="44"/>
      <c r="J421" s="44"/>
      <c r="K421" s="44"/>
      <c r="L421" s="93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</row>
    <row r="422" ht="15.75" customHeight="1">
      <c r="A422" s="24"/>
      <c r="B422" s="44"/>
      <c r="C422" s="44"/>
      <c r="D422" s="44"/>
      <c r="E422" s="44"/>
      <c r="F422" s="44"/>
      <c r="G422" s="24"/>
      <c r="H422" s="44"/>
      <c r="I422" s="44"/>
      <c r="J422" s="44"/>
      <c r="K422" s="44"/>
      <c r="L422" s="93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</row>
    <row r="423" ht="15.75" customHeight="1">
      <c r="A423" s="24"/>
      <c r="B423" s="44"/>
      <c r="C423" s="44"/>
      <c r="D423" s="44"/>
      <c r="E423" s="44"/>
      <c r="F423" s="44"/>
      <c r="G423" s="24"/>
      <c r="H423" s="44"/>
      <c r="I423" s="44"/>
      <c r="J423" s="44"/>
      <c r="K423" s="44"/>
      <c r="L423" s="93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</row>
    <row r="424" ht="15.75" customHeight="1">
      <c r="A424" s="24"/>
      <c r="B424" s="44"/>
      <c r="C424" s="44"/>
      <c r="D424" s="44"/>
      <c r="E424" s="44"/>
      <c r="F424" s="44"/>
      <c r="G424" s="24"/>
      <c r="H424" s="44"/>
      <c r="I424" s="44"/>
      <c r="J424" s="44"/>
      <c r="K424" s="44"/>
      <c r="L424" s="93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</row>
    <row r="425" ht="15.75" customHeight="1">
      <c r="A425" s="24"/>
      <c r="B425" s="44"/>
      <c r="C425" s="44"/>
      <c r="D425" s="44"/>
      <c r="E425" s="44"/>
      <c r="F425" s="44"/>
      <c r="G425" s="24"/>
      <c r="H425" s="44"/>
      <c r="I425" s="44"/>
      <c r="J425" s="44"/>
      <c r="K425" s="44"/>
      <c r="L425" s="93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</row>
    <row r="426" ht="15.75" customHeight="1">
      <c r="A426" s="24"/>
      <c r="B426" s="44"/>
      <c r="C426" s="44"/>
      <c r="D426" s="44"/>
      <c r="E426" s="44"/>
      <c r="F426" s="44"/>
      <c r="G426" s="24"/>
      <c r="H426" s="44"/>
      <c r="I426" s="44"/>
      <c r="J426" s="44"/>
      <c r="K426" s="44"/>
      <c r="L426" s="93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</row>
    <row r="427" ht="15.75" customHeight="1">
      <c r="A427" s="24"/>
      <c r="B427" s="44"/>
      <c r="C427" s="44"/>
      <c r="D427" s="44"/>
      <c r="E427" s="44"/>
      <c r="F427" s="44"/>
      <c r="G427" s="24"/>
      <c r="H427" s="44"/>
      <c r="I427" s="44"/>
      <c r="J427" s="44"/>
      <c r="K427" s="44"/>
      <c r="L427" s="93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</row>
    <row r="428" ht="15.75" customHeight="1">
      <c r="A428" s="24"/>
      <c r="B428" s="44"/>
      <c r="C428" s="44"/>
      <c r="D428" s="44"/>
      <c r="E428" s="44"/>
      <c r="F428" s="44"/>
      <c r="G428" s="24"/>
      <c r="H428" s="44"/>
      <c r="I428" s="44"/>
      <c r="J428" s="44"/>
      <c r="K428" s="44"/>
      <c r="L428" s="93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</row>
    <row r="429" ht="15.75" customHeight="1">
      <c r="A429" s="24"/>
      <c r="B429" s="44"/>
      <c r="C429" s="44"/>
      <c r="D429" s="44"/>
      <c r="E429" s="44"/>
      <c r="F429" s="44"/>
      <c r="G429" s="24"/>
      <c r="H429" s="44"/>
      <c r="I429" s="44"/>
      <c r="J429" s="44"/>
      <c r="K429" s="44"/>
      <c r="L429" s="93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</row>
    <row r="430" ht="15.75" customHeight="1">
      <c r="A430" s="24"/>
      <c r="B430" s="44"/>
      <c r="C430" s="44"/>
      <c r="D430" s="44"/>
      <c r="E430" s="44"/>
      <c r="F430" s="44"/>
      <c r="G430" s="24"/>
      <c r="H430" s="44"/>
      <c r="I430" s="44"/>
      <c r="J430" s="44"/>
      <c r="K430" s="44"/>
      <c r="L430" s="93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</row>
    <row r="431" ht="15.75" customHeight="1">
      <c r="A431" s="24"/>
      <c r="B431" s="44"/>
      <c r="C431" s="44"/>
      <c r="D431" s="44"/>
      <c r="E431" s="44"/>
      <c r="F431" s="44"/>
      <c r="G431" s="24"/>
      <c r="H431" s="44"/>
      <c r="I431" s="44"/>
      <c r="J431" s="44"/>
      <c r="K431" s="44"/>
      <c r="L431" s="93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</row>
    <row r="432" ht="15.75" customHeight="1">
      <c r="A432" s="24"/>
      <c r="B432" s="44"/>
      <c r="C432" s="44"/>
      <c r="D432" s="44"/>
      <c r="E432" s="44"/>
      <c r="F432" s="44"/>
      <c r="G432" s="24"/>
      <c r="H432" s="44"/>
      <c r="I432" s="44"/>
      <c r="J432" s="44"/>
      <c r="K432" s="44"/>
      <c r="L432" s="93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</row>
    <row r="433" ht="15.75" customHeight="1">
      <c r="A433" s="24"/>
      <c r="B433" s="44"/>
      <c r="C433" s="44"/>
      <c r="D433" s="44"/>
      <c r="E433" s="44"/>
      <c r="F433" s="44"/>
      <c r="G433" s="24"/>
      <c r="H433" s="44"/>
      <c r="I433" s="44"/>
      <c r="J433" s="44"/>
      <c r="K433" s="44"/>
      <c r="L433" s="93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</row>
    <row r="434" ht="15.75" customHeight="1">
      <c r="A434" s="24"/>
      <c r="B434" s="44"/>
      <c r="C434" s="44"/>
      <c r="D434" s="44"/>
      <c r="E434" s="44"/>
      <c r="F434" s="44"/>
      <c r="G434" s="24"/>
      <c r="H434" s="44"/>
      <c r="I434" s="44"/>
      <c r="J434" s="44"/>
      <c r="K434" s="44"/>
      <c r="L434" s="93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</row>
    <row r="435" ht="15.75" customHeight="1">
      <c r="A435" s="24"/>
      <c r="B435" s="44"/>
      <c r="C435" s="44"/>
      <c r="D435" s="44"/>
      <c r="E435" s="44"/>
      <c r="F435" s="44"/>
      <c r="G435" s="24"/>
      <c r="H435" s="44"/>
      <c r="I435" s="44"/>
      <c r="J435" s="44"/>
      <c r="K435" s="44"/>
      <c r="L435" s="93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</row>
    <row r="436" ht="15.75" customHeight="1">
      <c r="A436" s="24"/>
      <c r="B436" s="44"/>
      <c r="C436" s="44"/>
      <c r="D436" s="44"/>
      <c r="E436" s="44"/>
      <c r="F436" s="44"/>
      <c r="G436" s="24"/>
      <c r="H436" s="44"/>
      <c r="I436" s="44"/>
      <c r="J436" s="44"/>
      <c r="K436" s="44"/>
      <c r="L436" s="93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</row>
    <row r="437" ht="15.75" customHeight="1">
      <c r="A437" s="24"/>
      <c r="B437" s="44"/>
      <c r="C437" s="44"/>
      <c r="D437" s="44"/>
      <c r="E437" s="44"/>
      <c r="F437" s="44"/>
      <c r="G437" s="24"/>
      <c r="H437" s="44"/>
      <c r="I437" s="44"/>
      <c r="J437" s="44"/>
      <c r="K437" s="44"/>
      <c r="L437" s="93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</row>
    <row r="438" ht="15.75" customHeight="1">
      <c r="A438" s="24"/>
      <c r="B438" s="44"/>
      <c r="C438" s="44"/>
      <c r="D438" s="44"/>
      <c r="E438" s="44"/>
      <c r="F438" s="44"/>
      <c r="G438" s="24"/>
      <c r="H438" s="44"/>
      <c r="I438" s="44"/>
      <c r="J438" s="44"/>
      <c r="K438" s="44"/>
      <c r="L438" s="93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</row>
    <row r="439" ht="15.75" customHeight="1">
      <c r="A439" s="24"/>
      <c r="B439" s="44"/>
      <c r="C439" s="44"/>
      <c r="D439" s="44"/>
      <c r="E439" s="44"/>
      <c r="F439" s="44"/>
      <c r="G439" s="24"/>
      <c r="H439" s="44"/>
      <c r="I439" s="44"/>
      <c r="J439" s="44"/>
      <c r="K439" s="44"/>
      <c r="L439" s="93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</row>
    <row r="440" ht="15.75" customHeight="1">
      <c r="A440" s="24"/>
      <c r="B440" s="44"/>
      <c r="C440" s="44"/>
      <c r="D440" s="44"/>
      <c r="E440" s="44"/>
      <c r="F440" s="44"/>
      <c r="G440" s="24"/>
      <c r="H440" s="44"/>
      <c r="I440" s="44"/>
      <c r="J440" s="44"/>
      <c r="K440" s="44"/>
      <c r="L440" s="93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</row>
    <row r="441" ht="15.75" customHeight="1">
      <c r="A441" s="24"/>
      <c r="B441" s="44"/>
      <c r="C441" s="44"/>
      <c r="D441" s="44"/>
      <c r="E441" s="44"/>
      <c r="F441" s="44"/>
      <c r="G441" s="24"/>
      <c r="H441" s="44"/>
      <c r="I441" s="44"/>
      <c r="J441" s="44"/>
      <c r="K441" s="44"/>
      <c r="L441" s="93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</row>
    <row r="442" ht="15.75" customHeight="1">
      <c r="A442" s="24"/>
      <c r="B442" s="44"/>
      <c r="C442" s="44"/>
      <c r="D442" s="44"/>
      <c r="E442" s="44"/>
      <c r="F442" s="44"/>
      <c r="G442" s="24"/>
      <c r="H442" s="44"/>
      <c r="I442" s="44"/>
      <c r="J442" s="44"/>
      <c r="K442" s="44"/>
      <c r="L442" s="93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</row>
    <row r="443" ht="15.75" customHeight="1">
      <c r="A443" s="24"/>
      <c r="B443" s="44"/>
      <c r="C443" s="44"/>
      <c r="D443" s="44"/>
      <c r="E443" s="44"/>
      <c r="F443" s="44"/>
      <c r="G443" s="24"/>
      <c r="H443" s="44"/>
      <c r="I443" s="44"/>
      <c r="J443" s="44"/>
      <c r="K443" s="44"/>
      <c r="L443" s="93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</row>
    <row r="444" ht="15.75" customHeight="1">
      <c r="A444" s="24"/>
      <c r="B444" s="44"/>
      <c r="C444" s="44"/>
      <c r="D444" s="44"/>
      <c r="E444" s="44"/>
      <c r="F444" s="44"/>
      <c r="G444" s="24"/>
      <c r="H444" s="44"/>
      <c r="I444" s="44"/>
      <c r="J444" s="44"/>
      <c r="K444" s="44"/>
      <c r="L444" s="93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</row>
    <row r="445" ht="15.75" customHeight="1">
      <c r="A445" s="24"/>
      <c r="B445" s="44"/>
      <c r="C445" s="44"/>
      <c r="D445" s="44"/>
      <c r="E445" s="44"/>
      <c r="F445" s="44"/>
      <c r="G445" s="24"/>
      <c r="H445" s="44"/>
      <c r="I445" s="44"/>
      <c r="J445" s="44"/>
      <c r="K445" s="44"/>
      <c r="L445" s="93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</row>
    <row r="446" ht="15.75" customHeight="1">
      <c r="A446" s="24"/>
      <c r="B446" s="44"/>
      <c r="C446" s="44"/>
      <c r="D446" s="44"/>
      <c r="E446" s="44"/>
      <c r="F446" s="44"/>
      <c r="G446" s="24"/>
      <c r="H446" s="44"/>
      <c r="I446" s="44"/>
      <c r="J446" s="44"/>
      <c r="K446" s="44"/>
      <c r="L446" s="93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</row>
    <row r="447" ht="15.75" customHeight="1">
      <c r="A447" s="24"/>
      <c r="B447" s="44"/>
      <c r="C447" s="44"/>
      <c r="D447" s="44"/>
      <c r="E447" s="44"/>
      <c r="F447" s="44"/>
      <c r="G447" s="24"/>
      <c r="H447" s="44"/>
      <c r="I447" s="44"/>
      <c r="J447" s="44"/>
      <c r="K447" s="44"/>
      <c r="L447" s="93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</row>
    <row r="448" ht="15.75" customHeight="1">
      <c r="A448" s="24"/>
      <c r="B448" s="44"/>
      <c r="C448" s="44"/>
      <c r="D448" s="44"/>
      <c r="E448" s="44"/>
      <c r="F448" s="44"/>
      <c r="G448" s="24"/>
      <c r="H448" s="44"/>
      <c r="I448" s="44"/>
      <c r="J448" s="44"/>
      <c r="K448" s="44"/>
      <c r="L448" s="93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</row>
    <row r="449" ht="15.75" customHeight="1">
      <c r="A449" s="24"/>
      <c r="B449" s="44"/>
      <c r="C449" s="44"/>
      <c r="D449" s="44"/>
      <c r="E449" s="44"/>
      <c r="F449" s="44"/>
      <c r="G449" s="24"/>
      <c r="H449" s="44"/>
      <c r="I449" s="44"/>
      <c r="J449" s="44"/>
      <c r="K449" s="44"/>
      <c r="L449" s="93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</row>
    <row r="450" ht="15.75" customHeight="1">
      <c r="A450" s="24"/>
      <c r="B450" s="44"/>
      <c r="C450" s="44"/>
      <c r="D450" s="44"/>
      <c r="E450" s="44"/>
      <c r="F450" s="44"/>
      <c r="G450" s="24"/>
      <c r="H450" s="44"/>
      <c r="I450" s="44"/>
      <c r="J450" s="44"/>
      <c r="K450" s="44"/>
      <c r="L450" s="93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</row>
    <row r="451" ht="15.75" customHeight="1">
      <c r="A451" s="24"/>
      <c r="B451" s="44"/>
      <c r="C451" s="44"/>
      <c r="D451" s="44"/>
      <c r="E451" s="44"/>
      <c r="F451" s="44"/>
      <c r="G451" s="24"/>
      <c r="H451" s="44"/>
      <c r="I451" s="44"/>
      <c r="J451" s="44"/>
      <c r="K451" s="44"/>
      <c r="L451" s="93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</row>
    <row r="452" ht="15.75" customHeight="1">
      <c r="A452" s="24"/>
      <c r="B452" s="44"/>
      <c r="C452" s="44"/>
      <c r="D452" s="44"/>
      <c r="E452" s="44"/>
      <c r="F452" s="44"/>
      <c r="G452" s="24"/>
      <c r="H452" s="44"/>
      <c r="I452" s="44"/>
      <c r="J452" s="44"/>
      <c r="K452" s="44"/>
      <c r="L452" s="93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</row>
    <row r="453" ht="15.75" customHeight="1">
      <c r="A453" s="24"/>
      <c r="B453" s="44"/>
      <c r="C453" s="44"/>
      <c r="D453" s="44"/>
      <c r="E453" s="44"/>
      <c r="F453" s="44"/>
      <c r="G453" s="24"/>
      <c r="H453" s="44"/>
      <c r="I453" s="44"/>
      <c r="J453" s="44"/>
      <c r="K453" s="44"/>
      <c r="L453" s="93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</row>
    <row r="454" ht="15.75" customHeight="1">
      <c r="A454" s="24"/>
      <c r="B454" s="44"/>
      <c r="C454" s="44"/>
      <c r="D454" s="44"/>
      <c r="E454" s="44"/>
      <c r="F454" s="44"/>
      <c r="G454" s="24"/>
      <c r="H454" s="44"/>
      <c r="I454" s="44"/>
      <c r="J454" s="44"/>
      <c r="K454" s="44"/>
      <c r="L454" s="93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</row>
    <row r="455" ht="15.75" customHeight="1">
      <c r="A455" s="24"/>
      <c r="B455" s="44"/>
      <c r="C455" s="44"/>
      <c r="D455" s="44"/>
      <c r="E455" s="44"/>
      <c r="F455" s="44"/>
      <c r="G455" s="24"/>
      <c r="H455" s="44"/>
      <c r="I455" s="44"/>
      <c r="J455" s="44"/>
      <c r="K455" s="44"/>
      <c r="L455" s="93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</row>
    <row r="456" ht="15.75" customHeight="1">
      <c r="A456" s="24"/>
      <c r="B456" s="44"/>
      <c r="C456" s="44"/>
      <c r="D456" s="44"/>
      <c r="E456" s="44"/>
      <c r="F456" s="44"/>
      <c r="G456" s="24"/>
      <c r="H456" s="44"/>
      <c r="I456" s="44"/>
      <c r="J456" s="44"/>
      <c r="K456" s="44"/>
      <c r="L456" s="93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</row>
    <row r="457" ht="15.75" customHeight="1">
      <c r="A457" s="24"/>
      <c r="B457" s="44"/>
      <c r="C457" s="44"/>
      <c r="D457" s="44"/>
      <c r="E457" s="44"/>
      <c r="F457" s="44"/>
      <c r="G457" s="24"/>
      <c r="H457" s="44"/>
      <c r="I457" s="44"/>
      <c r="J457" s="44"/>
      <c r="K457" s="44"/>
      <c r="L457" s="93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</row>
    <row r="458" ht="15.75" customHeight="1">
      <c r="A458" s="24"/>
      <c r="B458" s="44"/>
      <c r="C458" s="44"/>
      <c r="D458" s="44"/>
      <c r="E458" s="44"/>
      <c r="F458" s="44"/>
      <c r="G458" s="24"/>
      <c r="H458" s="44"/>
      <c r="I458" s="44"/>
      <c r="J458" s="44"/>
      <c r="K458" s="44"/>
      <c r="L458" s="93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</row>
    <row r="459" ht="15.75" customHeight="1">
      <c r="A459" s="24"/>
      <c r="B459" s="44"/>
      <c r="C459" s="44"/>
      <c r="D459" s="44"/>
      <c r="E459" s="44"/>
      <c r="F459" s="44"/>
      <c r="G459" s="24"/>
      <c r="H459" s="44"/>
      <c r="I459" s="44"/>
      <c r="J459" s="44"/>
      <c r="K459" s="44"/>
      <c r="L459" s="93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</row>
    <row r="460" ht="15.75" customHeight="1">
      <c r="A460" s="24"/>
      <c r="B460" s="44"/>
      <c r="C460" s="44"/>
      <c r="D460" s="44"/>
      <c r="E460" s="44"/>
      <c r="F460" s="44"/>
      <c r="G460" s="24"/>
      <c r="H460" s="44"/>
      <c r="I460" s="44"/>
      <c r="J460" s="44"/>
      <c r="K460" s="44"/>
      <c r="L460" s="93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</row>
    <row r="461" ht="15.75" customHeight="1">
      <c r="A461" s="24"/>
      <c r="B461" s="44"/>
      <c r="C461" s="44"/>
      <c r="D461" s="44"/>
      <c r="E461" s="44"/>
      <c r="F461" s="44"/>
      <c r="G461" s="24"/>
      <c r="H461" s="44"/>
      <c r="I461" s="44"/>
      <c r="J461" s="44"/>
      <c r="K461" s="44"/>
      <c r="L461" s="93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</row>
    <row r="462" ht="15.75" customHeight="1">
      <c r="A462" s="24"/>
      <c r="B462" s="44"/>
      <c r="C462" s="44"/>
      <c r="D462" s="44"/>
      <c r="E462" s="44"/>
      <c r="F462" s="44"/>
      <c r="G462" s="24"/>
      <c r="H462" s="44"/>
      <c r="I462" s="44"/>
      <c r="J462" s="44"/>
      <c r="K462" s="44"/>
      <c r="L462" s="93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</row>
    <row r="463" ht="15.75" customHeight="1">
      <c r="A463" s="24"/>
      <c r="B463" s="44"/>
      <c r="C463" s="44"/>
      <c r="D463" s="44"/>
      <c r="E463" s="44"/>
      <c r="F463" s="44"/>
      <c r="G463" s="24"/>
      <c r="H463" s="44"/>
      <c r="I463" s="44"/>
      <c r="J463" s="44"/>
      <c r="K463" s="44"/>
      <c r="L463" s="93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</row>
    <row r="464" ht="15.75" customHeight="1">
      <c r="A464" s="24"/>
      <c r="B464" s="44"/>
      <c r="C464" s="44"/>
      <c r="D464" s="44"/>
      <c r="E464" s="44"/>
      <c r="F464" s="44"/>
      <c r="G464" s="24"/>
      <c r="H464" s="44"/>
      <c r="I464" s="44"/>
      <c r="J464" s="44"/>
      <c r="K464" s="44"/>
      <c r="L464" s="93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</row>
    <row r="465" ht="15.75" customHeight="1">
      <c r="A465" s="24"/>
      <c r="B465" s="44"/>
      <c r="C465" s="44"/>
      <c r="D465" s="44"/>
      <c r="E465" s="44"/>
      <c r="F465" s="44"/>
      <c r="G465" s="24"/>
      <c r="H465" s="44"/>
      <c r="I465" s="44"/>
      <c r="J465" s="44"/>
      <c r="K465" s="44"/>
      <c r="L465" s="93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</row>
    <row r="466" ht="15.75" customHeight="1">
      <c r="A466" s="24"/>
      <c r="B466" s="44"/>
      <c r="C466" s="44"/>
      <c r="D466" s="44"/>
      <c r="E466" s="44"/>
      <c r="F466" s="44"/>
      <c r="G466" s="24"/>
      <c r="H466" s="44"/>
      <c r="I466" s="44"/>
      <c r="J466" s="44"/>
      <c r="K466" s="44"/>
      <c r="L466" s="93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</row>
    <row r="467" ht="15.75" customHeight="1">
      <c r="A467" s="24"/>
      <c r="B467" s="44"/>
      <c r="C467" s="44"/>
      <c r="D467" s="44"/>
      <c r="E467" s="44"/>
      <c r="F467" s="44"/>
      <c r="G467" s="24"/>
      <c r="H467" s="44"/>
      <c r="I467" s="44"/>
      <c r="J467" s="44"/>
      <c r="K467" s="44"/>
      <c r="L467" s="93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</row>
    <row r="468" ht="15.75" customHeight="1">
      <c r="A468" s="24"/>
      <c r="B468" s="44"/>
      <c r="C468" s="44"/>
      <c r="D468" s="44"/>
      <c r="E468" s="44"/>
      <c r="F468" s="44"/>
      <c r="G468" s="24"/>
      <c r="H468" s="44"/>
      <c r="I468" s="44"/>
      <c r="J468" s="44"/>
      <c r="K468" s="44"/>
      <c r="L468" s="93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</row>
    <row r="469" ht="15.75" customHeight="1">
      <c r="A469" s="24"/>
      <c r="B469" s="44"/>
      <c r="C469" s="44"/>
      <c r="D469" s="44"/>
      <c r="E469" s="44"/>
      <c r="F469" s="44"/>
      <c r="G469" s="24"/>
      <c r="H469" s="44"/>
      <c r="I469" s="44"/>
      <c r="J469" s="44"/>
      <c r="K469" s="44"/>
      <c r="L469" s="93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</row>
    <row r="470" ht="15.75" customHeight="1">
      <c r="A470" s="24"/>
      <c r="B470" s="44"/>
      <c r="C470" s="44"/>
      <c r="D470" s="44"/>
      <c r="E470" s="44"/>
      <c r="F470" s="44"/>
      <c r="G470" s="24"/>
      <c r="H470" s="44"/>
      <c r="I470" s="44"/>
      <c r="J470" s="44"/>
      <c r="K470" s="44"/>
      <c r="L470" s="93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</row>
    <row r="471" ht="15.75" customHeight="1">
      <c r="A471" s="24"/>
      <c r="B471" s="44"/>
      <c r="C471" s="44"/>
      <c r="D471" s="44"/>
      <c r="E471" s="44"/>
      <c r="F471" s="44"/>
      <c r="G471" s="24"/>
      <c r="H471" s="44"/>
      <c r="I471" s="44"/>
      <c r="J471" s="44"/>
      <c r="K471" s="44"/>
      <c r="L471" s="93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</row>
    <row r="472" ht="15.75" customHeight="1">
      <c r="A472" s="24"/>
      <c r="B472" s="44"/>
      <c r="C472" s="44"/>
      <c r="D472" s="44"/>
      <c r="E472" s="44"/>
      <c r="F472" s="44"/>
      <c r="G472" s="24"/>
      <c r="H472" s="44"/>
      <c r="I472" s="44"/>
      <c r="J472" s="44"/>
      <c r="K472" s="44"/>
      <c r="L472" s="93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</row>
    <row r="473" ht="15.75" customHeight="1">
      <c r="A473" s="24"/>
      <c r="B473" s="44"/>
      <c r="C473" s="44"/>
      <c r="D473" s="44"/>
      <c r="E473" s="44"/>
      <c r="F473" s="44"/>
      <c r="G473" s="24"/>
      <c r="H473" s="44"/>
      <c r="I473" s="44"/>
      <c r="J473" s="44"/>
      <c r="K473" s="44"/>
      <c r="L473" s="93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</row>
    <row r="474" ht="15.75" customHeight="1">
      <c r="A474" s="24"/>
      <c r="B474" s="44"/>
      <c r="C474" s="44"/>
      <c r="D474" s="44"/>
      <c r="E474" s="44"/>
      <c r="F474" s="44"/>
      <c r="G474" s="24"/>
      <c r="H474" s="44"/>
      <c r="I474" s="44"/>
      <c r="J474" s="44"/>
      <c r="K474" s="44"/>
      <c r="L474" s="93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</row>
    <row r="475" ht="15.75" customHeight="1">
      <c r="A475" s="24"/>
      <c r="B475" s="44"/>
      <c r="C475" s="44"/>
      <c r="D475" s="44"/>
      <c r="E475" s="44"/>
      <c r="F475" s="44"/>
      <c r="G475" s="24"/>
      <c r="H475" s="44"/>
      <c r="I475" s="44"/>
      <c r="J475" s="44"/>
      <c r="K475" s="44"/>
      <c r="L475" s="93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</row>
    <row r="476" ht="15.75" customHeight="1">
      <c r="A476" s="24"/>
      <c r="B476" s="44"/>
      <c r="C476" s="44"/>
      <c r="D476" s="44"/>
      <c r="E476" s="44"/>
      <c r="F476" s="44"/>
      <c r="G476" s="24"/>
      <c r="H476" s="44"/>
      <c r="I476" s="44"/>
      <c r="J476" s="44"/>
      <c r="K476" s="44"/>
      <c r="L476" s="93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</row>
    <row r="477" ht="15.75" customHeight="1">
      <c r="A477" s="24"/>
      <c r="B477" s="44"/>
      <c r="C477" s="44"/>
      <c r="D477" s="44"/>
      <c r="E477" s="44"/>
      <c r="F477" s="44"/>
      <c r="G477" s="24"/>
      <c r="H477" s="44"/>
      <c r="I477" s="44"/>
      <c r="J477" s="44"/>
      <c r="K477" s="44"/>
      <c r="L477" s="93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</row>
    <row r="478" ht="15.75" customHeight="1">
      <c r="A478" s="24"/>
      <c r="B478" s="44"/>
      <c r="C478" s="44"/>
      <c r="D478" s="44"/>
      <c r="E478" s="44"/>
      <c r="F478" s="44"/>
      <c r="G478" s="24"/>
      <c r="H478" s="44"/>
      <c r="I478" s="44"/>
      <c r="J478" s="44"/>
      <c r="K478" s="44"/>
      <c r="L478" s="93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</row>
    <row r="479" ht="15.75" customHeight="1">
      <c r="A479" s="24"/>
      <c r="B479" s="44"/>
      <c r="C479" s="44"/>
      <c r="D479" s="44"/>
      <c r="E479" s="44"/>
      <c r="F479" s="44"/>
      <c r="G479" s="24"/>
      <c r="H479" s="44"/>
      <c r="I479" s="44"/>
      <c r="J479" s="44"/>
      <c r="K479" s="44"/>
      <c r="L479" s="93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</row>
    <row r="480" ht="15.75" customHeight="1">
      <c r="A480" s="24"/>
      <c r="B480" s="44"/>
      <c r="C480" s="44"/>
      <c r="D480" s="44"/>
      <c r="E480" s="44"/>
      <c r="F480" s="44"/>
      <c r="G480" s="24"/>
      <c r="H480" s="44"/>
      <c r="I480" s="44"/>
      <c r="J480" s="44"/>
      <c r="K480" s="44"/>
      <c r="L480" s="93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</row>
    <row r="481" ht="15.75" customHeight="1">
      <c r="A481" s="24"/>
      <c r="B481" s="44"/>
      <c r="C481" s="44"/>
      <c r="D481" s="44"/>
      <c r="E481" s="44"/>
      <c r="F481" s="44"/>
      <c r="G481" s="24"/>
      <c r="H481" s="44"/>
      <c r="I481" s="44"/>
      <c r="J481" s="44"/>
      <c r="K481" s="44"/>
      <c r="L481" s="93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</row>
    <row r="482" ht="15.75" customHeight="1">
      <c r="A482" s="24"/>
      <c r="B482" s="44"/>
      <c r="C482" s="44"/>
      <c r="D482" s="44"/>
      <c r="E482" s="44"/>
      <c r="F482" s="44"/>
      <c r="G482" s="24"/>
      <c r="H482" s="44"/>
      <c r="I482" s="44"/>
      <c r="J482" s="44"/>
      <c r="K482" s="44"/>
      <c r="L482" s="93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</row>
    <row r="483" ht="15.75" customHeight="1">
      <c r="A483" s="24"/>
      <c r="B483" s="44"/>
      <c r="C483" s="44"/>
      <c r="D483" s="44"/>
      <c r="E483" s="44"/>
      <c r="F483" s="44"/>
      <c r="G483" s="24"/>
      <c r="H483" s="44"/>
      <c r="I483" s="44"/>
      <c r="J483" s="44"/>
      <c r="K483" s="44"/>
      <c r="L483" s="93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</row>
    <row r="484" ht="15.75" customHeight="1">
      <c r="A484" s="24"/>
      <c r="B484" s="44"/>
      <c r="C484" s="44"/>
      <c r="D484" s="44"/>
      <c r="E484" s="44"/>
      <c r="F484" s="44"/>
      <c r="G484" s="24"/>
      <c r="H484" s="44"/>
      <c r="I484" s="44"/>
      <c r="J484" s="44"/>
      <c r="K484" s="44"/>
      <c r="L484" s="93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</row>
    <row r="485" ht="15.75" customHeight="1">
      <c r="A485" s="24"/>
      <c r="B485" s="44"/>
      <c r="C485" s="44"/>
      <c r="D485" s="44"/>
      <c r="E485" s="44"/>
      <c r="F485" s="44"/>
      <c r="G485" s="24"/>
      <c r="H485" s="44"/>
      <c r="I485" s="44"/>
      <c r="J485" s="44"/>
      <c r="K485" s="44"/>
      <c r="L485" s="93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</row>
    <row r="486" ht="15.75" customHeight="1">
      <c r="A486" s="24"/>
      <c r="B486" s="44"/>
      <c r="C486" s="44"/>
      <c r="D486" s="44"/>
      <c r="E486" s="44"/>
      <c r="F486" s="44"/>
      <c r="G486" s="24"/>
      <c r="H486" s="44"/>
      <c r="I486" s="44"/>
      <c r="J486" s="44"/>
      <c r="K486" s="44"/>
      <c r="L486" s="93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</row>
    <row r="487" ht="15.75" customHeight="1">
      <c r="A487" s="24"/>
      <c r="B487" s="44"/>
      <c r="C487" s="44"/>
      <c r="D487" s="44"/>
      <c r="E487" s="44"/>
      <c r="F487" s="44"/>
      <c r="G487" s="24"/>
      <c r="H487" s="44"/>
      <c r="I487" s="44"/>
      <c r="J487" s="44"/>
      <c r="K487" s="44"/>
      <c r="L487" s="93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</row>
    <row r="488" ht="15.75" customHeight="1">
      <c r="A488" s="24"/>
      <c r="B488" s="44"/>
      <c r="C488" s="44"/>
      <c r="D488" s="44"/>
      <c r="E488" s="44"/>
      <c r="F488" s="44"/>
      <c r="G488" s="24"/>
      <c r="H488" s="44"/>
      <c r="I488" s="44"/>
      <c r="J488" s="44"/>
      <c r="K488" s="44"/>
      <c r="L488" s="93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</row>
    <row r="489" ht="15.75" customHeight="1">
      <c r="A489" s="24"/>
      <c r="B489" s="44"/>
      <c r="C489" s="44"/>
      <c r="D489" s="44"/>
      <c r="E489" s="44"/>
      <c r="F489" s="44"/>
      <c r="G489" s="24"/>
      <c r="H489" s="44"/>
      <c r="I489" s="44"/>
      <c r="J489" s="44"/>
      <c r="K489" s="44"/>
      <c r="L489" s="93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</row>
    <row r="490" ht="15.75" customHeight="1">
      <c r="A490" s="24"/>
      <c r="B490" s="44"/>
      <c r="C490" s="44"/>
      <c r="D490" s="44"/>
      <c r="E490" s="44"/>
      <c r="F490" s="44"/>
      <c r="G490" s="24"/>
      <c r="H490" s="44"/>
      <c r="I490" s="44"/>
      <c r="J490" s="44"/>
      <c r="K490" s="44"/>
      <c r="L490" s="93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</row>
    <row r="491" ht="15.75" customHeight="1">
      <c r="A491" s="24"/>
      <c r="B491" s="44"/>
      <c r="C491" s="44"/>
      <c r="D491" s="44"/>
      <c r="E491" s="44"/>
      <c r="F491" s="44"/>
      <c r="G491" s="24"/>
      <c r="H491" s="44"/>
      <c r="I491" s="44"/>
      <c r="J491" s="44"/>
      <c r="K491" s="44"/>
      <c r="L491" s="93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</row>
    <row r="492" ht="15.75" customHeight="1">
      <c r="A492" s="24"/>
      <c r="B492" s="44"/>
      <c r="C492" s="44"/>
      <c r="D492" s="44"/>
      <c r="E492" s="44"/>
      <c r="F492" s="44"/>
      <c r="G492" s="24"/>
      <c r="H492" s="44"/>
      <c r="I492" s="44"/>
      <c r="J492" s="44"/>
      <c r="K492" s="44"/>
      <c r="L492" s="93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</row>
    <row r="493" ht="15.75" customHeight="1">
      <c r="A493" s="24"/>
      <c r="B493" s="44"/>
      <c r="C493" s="44"/>
      <c r="D493" s="44"/>
      <c r="E493" s="44"/>
      <c r="F493" s="44"/>
      <c r="G493" s="24"/>
      <c r="H493" s="44"/>
      <c r="I493" s="44"/>
      <c r="J493" s="44"/>
      <c r="K493" s="44"/>
      <c r="L493" s="93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</row>
    <row r="494" ht="15.75" customHeight="1">
      <c r="A494" s="24"/>
      <c r="B494" s="44"/>
      <c r="C494" s="44"/>
      <c r="D494" s="44"/>
      <c r="E494" s="44"/>
      <c r="F494" s="44"/>
      <c r="G494" s="24"/>
      <c r="H494" s="44"/>
      <c r="I494" s="44"/>
      <c r="J494" s="44"/>
      <c r="K494" s="44"/>
      <c r="L494" s="93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</row>
    <row r="495" ht="15.75" customHeight="1">
      <c r="A495" s="24"/>
      <c r="B495" s="44"/>
      <c r="C495" s="44"/>
      <c r="D495" s="44"/>
      <c r="E495" s="44"/>
      <c r="F495" s="44"/>
      <c r="G495" s="24"/>
      <c r="H495" s="44"/>
      <c r="I495" s="44"/>
      <c r="J495" s="44"/>
      <c r="K495" s="44"/>
      <c r="L495" s="93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</row>
    <row r="496" ht="15.75" customHeight="1">
      <c r="A496" s="24"/>
      <c r="B496" s="44"/>
      <c r="C496" s="44"/>
      <c r="D496" s="44"/>
      <c r="E496" s="44"/>
      <c r="F496" s="44"/>
      <c r="G496" s="24"/>
      <c r="H496" s="44"/>
      <c r="I496" s="44"/>
      <c r="J496" s="44"/>
      <c r="K496" s="44"/>
      <c r="L496" s="93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</row>
    <row r="497" ht="15.75" customHeight="1">
      <c r="A497" s="24"/>
      <c r="B497" s="44"/>
      <c r="C497" s="44"/>
      <c r="D497" s="44"/>
      <c r="E497" s="44"/>
      <c r="F497" s="44"/>
      <c r="G497" s="24"/>
      <c r="H497" s="44"/>
      <c r="I497" s="44"/>
      <c r="J497" s="44"/>
      <c r="K497" s="44"/>
      <c r="L497" s="93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</row>
    <row r="498" ht="15.75" customHeight="1">
      <c r="A498" s="24"/>
      <c r="B498" s="44"/>
      <c r="C498" s="44"/>
      <c r="D498" s="44"/>
      <c r="E498" s="44"/>
      <c r="F498" s="44"/>
      <c r="G498" s="24"/>
      <c r="H498" s="44"/>
      <c r="I498" s="44"/>
      <c r="J498" s="44"/>
      <c r="K498" s="44"/>
      <c r="L498" s="93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</row>
    <row r="499" ht="15.75" customHeight="1">
      <c r="A499" s="24"/>
      <c r="B499" s="44"/>
      <c r="C499" s="44"/>
      <c r="D499" s="44"/>
      <c r="E499" s="44"/>
      <c r="F499" s="44"/>
      <c r="G499" s="24"/>
      <c r="H499" s="44"/>
      <c r="I499" s="44"/>
      <c r="J499" s="44"/>
      <c r="K499" s="44"/>
      <c r="L499" s="93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</row>
    <row r="500" ht="15.75" customHeight="1">
      <c r="A500" s="24"/>
      <c r="B500" s="44"/>
      <c r="C500" s="44"/>
      <c r="D500" s="44"/>
      <c r="E500" s="44"/>
      <c r="F500" s="44"/>
      <c r="G500" s="24"/>
      <c r="H500" s="44"/>
      <c r="I500" s="44"/>
      <c r="J500" s="44"/>
      <c r="K500" s="44"/>
      <c r="L500" s="93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</row>
    <row r="501" ht="15.75" customHeight="1">
      <c r="A501" s="24"/>
      <c r="B501" s="44"/>
      <c r="C501" s="44"/>
      <c r="D501" s="44"/>
      <c r="E501" s="44"/>
      <c r="F501" s="44"/>
      <c r="G501" s="24"/>
      <c r="H501" s="44"/>
      <c r="I501" s="44"/>
      <c r="J501" s="44"/>
      <c r="K501" s="44"/>
      <c r="L501" s="93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</row>
    <row r="502" ht="15.75" customHeight="1">
      <c r="A502" s="24"/>
      <c r="B502" s="44"/>
      <c r="C502" s="44"/>
      <c r="D502" s="44"/>
      <c r="E502" s="44"/>
      <c r="F502" s="44"/>
      <c r="G502" s="24"/>
      <c r="H502" s="44"/>
      <c r="I502" s="44"/>
      <c r="J502" s="44"/>
      <c r="K502" s="44"/>
      <c r="L502" s="93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</row>
    <row r="503" ht="15.75" customHeight="1">
      <c r="A503" s="24"/>
      <c r="B503" s="44"/>
      <c r="C503" s="44"/>
      <c r="D503" s="44"/>
      <c r="E503" s="44"/>
      <c r="F503" s="44"/>
      <c r="G503" s="24"/>
      <c r="H503" s="44"/>
      <c r="I503" s="44"/>
      <c r="J503" s="44"/>
      <c r="K503" s="44"/>
      <c r="L503" s="93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</row>
    <row r="504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93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</row>
    <row r="505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93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</row>
    <row r="50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93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</row>
    <row r="507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93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</row>
    <row r="508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93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</row>
    <row r="509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93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</row>
    <row r="51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93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</row>
    <row r="511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93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</row>
    <row r="512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93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</row>
    <row r="513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93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</row>
    <row r="514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93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</row>
    <row r="515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93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</row>
    <row r="51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93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</row>
    <row r="517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93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</row>
    <row r="518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93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</row>
    <row r="519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93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</row>
    <row r="5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93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</row>
    <row r="521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93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</row>
    <row r="522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93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</row>
    <row r="523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93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</row>
    <row r="524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93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</row>
    <row r="525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93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</row>
    <row r="5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93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</row>
    <row r="527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93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</row>
    <row r="528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93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</row>
    <row r="529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93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</row>
    <row r="53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93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</row>
    <row r="531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93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</row>
    <row r="532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93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</row>
    <row r="533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93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</row>
    <row r="534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93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</row>
    <row r="535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93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</row>
    <row r="53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93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</row>
    <row r="537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93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</row>
    <row r="538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93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</row>
    <row r="539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93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</row>
    <row r="54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93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</row>
    <row r="541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93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</row>
    <row r="542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93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</row>
    <row r="543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93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</row>
    <row r="544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93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</row>
    <row r="545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93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</row>
    <row r="54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93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</row>
    <row r="547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93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</row>
    <row r="548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93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</row>
    <row r="549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93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</row>
    <row r="55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93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</row>
    <row r="551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93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</row>
    <row r="552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93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</row>
    <row r="553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93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</row>
    <row r="554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93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</row>
    <row r="555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93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</row>
    <row r="55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93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</row>
    <row r="557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93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</row>
    <row r="558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93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</row>
    <row r="559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93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</row>
    <row r="56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93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</row>
    <row r="561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93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</row>
    <row r="562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93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</row>
    <row r="563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93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</row>
    <row r="564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93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</row>
    <row r="565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93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</row>
    <row r="56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93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</row>
    <row r="567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93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</row>
    <row r="568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93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</row>
    <row r="569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93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</row>
    <row r="57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93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</row>
    <row r="571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93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</row>
    <row r="572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93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</row>
    <row r="573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93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</row>
    <row r="574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93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</row>
    <row r="575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93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</row>
    <row r="57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93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</row>
    <row r="577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93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</row>
    <row r="578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93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</row>
    <row r="579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93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</row>
    <row r="58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93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</row>
    <row r="581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93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</row>
    <row r="582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93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</row>
    <row r="583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93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</row>
    <row r="584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93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</row>
    <row r="585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93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</row>
    <row r="58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93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</row>
    <row r="587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93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</row>
    <row r="588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93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</row>
    <row r="589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93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</row>
    <row r="59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93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</row>
    <row r="591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93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</row>
    <row r="592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93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</row>
    <row r="593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93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</row>
    <row r="594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93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</row>
    <row r="595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93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</row>
    <row r="59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93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</row>
    <row r="597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93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</row>
    <row r="598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93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</row>
    <row r="599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93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</row>
    <row r="60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93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</row>
    <row r="601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93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</row>
    <row r="602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93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</row>
    <row r="603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93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</row>
    <row r="604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93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</row>
    <row r="605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93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</row>
    <row r="60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93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</row>
    <row r="607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93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</row>
    <row r="608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93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</row>
    <row r="609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93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</row>
    <row r="61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93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</row>
    <row r="611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93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</row>
    <row r="612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93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</row>
    <row r="613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93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</row>
    <row r="614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93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</row>
    <row r="615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93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</row>
    <row r="61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93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</row>
    <row r="617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93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</row>
    <row r="618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93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</row>
    <row r="619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93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</row>
    <row r="6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93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</row>
    <row r="621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93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</row>
    <row r="622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93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</row>
    <row r="623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93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</row>
    <row r="624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93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</row>
    <row r="625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93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</row>
    <row r="6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93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</row>
    <row r="627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93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</row>
    <row r="628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93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</row>
    <row r="629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93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</row>
    <row r="63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93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</row>
    <row r="631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93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</row>
    <row r="632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93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</row>
    <row r="633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93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</row>
    <row r="634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93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</row>
    <row r="635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93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</row>
    <row r="63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93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</row>
    <row r="637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93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</row>
    <row r="638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93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</row>
    <row r="639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93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</row>
    <row r="64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93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</row>
    <row r="641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93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</row>
    <row r="642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93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</row>
    <row r="643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93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</row>
    <row r="644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93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</row>
    <row r="645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93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</row>
    <row r="64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93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</row>
    <row r="647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93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</row>
    <row r="648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93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</row>
    <row r="649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93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</row>
    <row r="65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93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</row>
    <row r="651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93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</row>
    <row r="652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93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</row>
    <row r="653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93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</row>
    <row r="654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93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</row>
    <row r="655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93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</row>
    <row r="65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93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</row>
    <row r="657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93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</row>
    <row r="658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93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</row>
    <row r="659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93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</row>
    <row r="66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93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</row>
    <row r="661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93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</row>
    <row r="662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93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</row>
    <row r="663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93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</row>
    <row r="664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93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</row>
    <row r="665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93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</row>
    <row r="66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93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</row>
    <row r="667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93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</row>
    <row r="668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93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</row>
    <row r="669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93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</row>
    <row r="67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93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</row>
    <row r="671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93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</row>
    <row r="672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93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</row>
    <row r="673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93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</row>
    <row r="674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93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</row>
    <row r="675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93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</row>
    <row r="67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93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</row>
    <row r="677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93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</row>
    <row r="678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93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</row>
    <row r="679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93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</row>
    <row r="68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93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</row>
    <row r="681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93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</row>
    <row r="682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93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</row>
    <row r="683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93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</row>
    <row r="684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93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</row>
    <row r="685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93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</row>
    <row r="68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93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</row>
    <row r="687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93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</row>
    <row r="688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93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</row>
    <row r="689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93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</row>
    <row r="69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93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</row>
    <row r="691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93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</row>
    <row r="692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93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</row>
    <row r="693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93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</row>
    <row r="694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93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</row>
    <row r="695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93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</row>
    <row r="69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93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</row>
    <row r="697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93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</row>
    <row r="698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93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</row>
    <row r="699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93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</row>
    <row r="70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93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</row>
    <row r="701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93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</row>
    <row r="702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93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</row>
    <row r="703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93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</row>
    <row r="704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93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</row>
    <row r="705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93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</row>
    <row r="70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93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</row>
    <row r="707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93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</row>
    <row r="708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93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</row>
    <row r="709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93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</row>
    <row r="71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93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</row>
    <row r="711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93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</row>
    <row r="712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93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</row>
    <row r="713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93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</row>
    <row r="714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93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</row>
    <row r="715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93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</row>
    <row r="71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93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</row>
    <row r="717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93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</row>
    <row r="718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93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</row>
    <row r="719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93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</row>
    <row r="7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93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</row>
    <row r="721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93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</row>
    <row r="722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93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</row>
    <row r="723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93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</row>
    <row r="724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93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</row>
    <row r="725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93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</row>
    <row r="7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93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</row>
    <row r="727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93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</row>
    <row r="728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93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</row>
    <row r="729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93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</row>
    <row r="73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93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</row>
    <row r="731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93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</row>
    <row r="732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93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</row>
    <row r="733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93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</row>
    <row r="734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93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</row>
    <row r="735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93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</row>
    <row r="73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93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</row>
    <row r="737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93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</row>
    <row r="738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93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</row>
    <row r="739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93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</row>
    <row r="74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93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</row>
    <row r="741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93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</row>
    <row r="742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93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</row>
    <row r="743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93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</row>
    <row r="744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93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</row>
    <row r="745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93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</row>
    <row r="74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93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</row>
    <row r="747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93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</row>
    <row r="748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93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</row>
    <row r="749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93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</row>
    <row r="75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93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</row>
    <row r="751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93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</row>
    <row r="752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93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</row>
    <row r="753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93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</row>
    <row r="754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93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</row>
    <row r="755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93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</row>
    <row r="75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93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</row>
    <row r="757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93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</row>
    <row r="758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93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</row>
    <row r="759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9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</row>
    <row r="76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93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</row>
    <row r="761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93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</row>
    <row r="762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93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</row>
    <row r="763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93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</row>
    <row r="764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93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</row>
    <row r="765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93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</row>
    <row r="76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93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</row>
    <row r="767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93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</row>
    <row r="768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93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</row>
    <row r="769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9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</row>
    <row r="77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93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</row>
    <row r="771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93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</row>
    <row r="772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93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</row>
    <row r="773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93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</row>
    <row r="774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93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</row>
    <row r="775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93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</row>
    <row r="77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93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</row>
    <row r="777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93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</row>
    <row r="778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93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</row>
    <row r="779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93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</row>
    <row r="78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93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</row>
    <row r="781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93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</row>
    <row r="782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93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</row>
    <row r="783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93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</row>
    <row r="784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93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</row>
    <row r="785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93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</row>
    <row r="78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93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</row>
    <row r="787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93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</row>
    <row r="788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93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</row>
    <row r="789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93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</row>
    <row r="79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93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</row>
    <row r="791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93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</row>
    <row r="792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93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</row>
    <row r="793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93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</row>
    <row r="794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93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</row>
    <row r="795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93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</row>
    <row r="79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93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</row>
    <row r="797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93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</row>
    <row r="798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93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</row>
    <row r="799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93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</row>
    <row r="80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93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</row>
    <row r="801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93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</row>
    <row r="802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93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</row>
    <row r="803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93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</row>
    <row r="804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93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</row>
    <row r="805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93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</row>
    <row r="80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93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</row>
    <row r="807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93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</row>
    <row r="808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93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</row>
    <row r="809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93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</row>
    <row r="81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93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</row>
    <row r="811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93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</row>
    <row r="812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93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</row>
    <row r="813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93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</row>
    <row r="814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93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</row>
    <row r="815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93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</row>
    <row r="81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93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</row>
    <row r="817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93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</row>
    <row r="818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93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</row>
    <row r="819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93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</row>
    <row r="8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93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</row>
    <row r="821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93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</row>
    <row r="822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93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</row>
    <row r="823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93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</row>
    <row r="824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93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</row>
    <row r="825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93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</row>
    <row r="8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93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</row>
    <row r="827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93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</row>
    <row r="828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93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</row>
    <row r="829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93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</row>
    <row r="83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93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</row>
    <row r="831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93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</row>
    <row r="832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93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</row>
    <row r="833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93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</row>
    <row r="834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93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</row>
    <row r="835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93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</row>
    <row r="83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93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</row>
    <row r="837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93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</row>
    <row r="838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93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</row>
    <row r="839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93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</row>
    <row r="84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93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</row>
    <row r="841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93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</row>
    <row r="842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93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</row>
    <row r="843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93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</row>
    <row r="844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93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</row>
    <row r="845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93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</row>
    <row r="84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93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</row>
    <row r="847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93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</row>
    <row r="848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93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</row>
    <row r="849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93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</row>
    <row r="85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93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</row>
    <row r="851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93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</row>
    <row r="852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93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</row>
    <row r="853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93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</row>
    <row r="854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93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</row>
    <row r="855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93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</row>
    <row r="85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93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</row>
    <row r="857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93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</row>
    <row r="858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93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</row>
    <row r="859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93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</row>
    <row r="86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93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</row>
    <row r="861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93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</row>
    <row r="862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93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</row>
    <row r="863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93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</row>
    <row r="864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93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</row>
    <row r="865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93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</row>
    <row r="86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93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</row>
    <row r="867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93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</row>
    <row r="868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93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</row>
    <row r="869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93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</row>
    <row r="87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93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</row>
    <row r="871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93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</row>
    <row r="872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93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</row>
    <row r="873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93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</row>
    <row r="874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93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</row>
    <row r="875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93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</row>
    <row r="87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93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</row>
    <row r="877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93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</row>
    <row r="878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93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</row>
    <row r="879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93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</row>
    <row r="88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93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</row>
    <row r="881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93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</row>
    <row r="882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93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</row>
    <row r="883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93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</row>
    <row r="884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93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</row>
    <row r="885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93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</row>
    <row r="88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93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</row>
    <row r="887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93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</row>
    <row r="888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93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</row>
    <row r="889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93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</row>
    <row r="89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93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</row>
    <row r="891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93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</row>
    <row r="892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93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</row>
    <row r="893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93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</row>
    <row r="894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93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</row>
    <row r="895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93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</row>
    <row r="89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93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</row>
    <row r="897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93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</row>
    <row r="898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93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</row>
    <row r="899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93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</row>
    <row r="90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93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</row>
    <row r="901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93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</row>
    <row r="902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93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93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93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93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93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93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93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93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93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93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93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93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93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93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93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93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93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93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93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93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93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93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93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93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93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</row>
    <row r="927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93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</row>
    <row r="928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93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</row>
    <row r="929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93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</row>
    <row r="93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93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</row>
    <row r="931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93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</row>
    <row r="932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93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</row>
    <row r="933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93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</row>
    <row r="934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93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</row>
    <row r="935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93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</row>
    <row r="93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93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</row>
    <row r="937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93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</row>
    <row r="938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93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</row>
    <row r="939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93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</row>
    <row r="94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93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</row>
    <row r="941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93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</row>
    <row r="942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93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</row>
    <row r="943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93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</row>
    <row r="944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93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</row>
    <row r="945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93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</row>
    <row r="94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93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</row>
    <row r="947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93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</row>
    <row r="948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93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</row>
    <row r="949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93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</row>
    <row r="95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93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</row>
    <row r="951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93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</row>
    <row r="952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93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</row>
    <row r="953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93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</row>
    <row r="954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93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</row>
    <row r="955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93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</row>
    <row r="95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93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</row>
    <row r="957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93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</row>
    <row r="958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93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</row>
    <row r="959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93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</row>
    <row r="96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93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</row>
    <row r="961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93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</row>
    <row r="962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93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</row>
    <row r="963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93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</row>
    <row r="964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93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</row>
    <row r="965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93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</row>
    <row r="96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93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</row>
    <row r="967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93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</row>
    <row r="968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93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</row>
    <row r="969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93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</row>
    <row r="97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93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</row>
    <row r="971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93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</row>
    <row r="972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93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</row>
    <row r="973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93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</row>
    <row r="974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93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</row>
    <row r="975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93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</row>
    <row r="97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93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</row>
    <row r="977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93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</row>
    <row r="978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93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</row>
    <row r="979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93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</row>
    <row r="98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93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</row>
    <row r="981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93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</row>
    <row r="982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93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</row>
    <row r="983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93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</row>
    <row r="984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93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</row>
    <row r="985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93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</row>
    <row r="98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93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</row>
    <row r="987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93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</row>
    <row r="988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93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</row>
    <row r="989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93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</row>
    <row r="99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93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</row>
    <row r="991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93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</row>
    <row r="992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93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</row>
    <row r="993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93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</row>
    <row r="994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93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</row>
    <row r="995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93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</row>
    <row r="99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93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</row>
    <row r="997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93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</row>
    <row r="998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93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</row>
    <row r="999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93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</row>
  </sheetData>
  <mergeCells count="37">
    <mergeCell ref="A1:E1"/>
    <mergeCell ref="G1:K1"/>
    <mergeCell ref="A3:K3"/>
    <mergeCell ref="A22:D22"/>
    <mergeCell ref="G22:J22"/>
    <mergeCell ref="A23:K23"/>
    <mergeCell ref="A50:D50"/>
    <mergeCell ref="G50:J50"/>
    <mergeCell ref="A51:K51"/>
    <mergeCell ref="A78:D78"/>
    <mergeCell ref="G78:J78"/>
    <mergeCell ref="A79:K79"/>
    <mergeCell ref="G105:J105"/>
    <mergeCell ref="A106:K106"/>
    <mergeCell ref="A105:D105"/>
    <mergeCell ref="A133:D133"/>
    <mergeCell ref="G133:J133"/>
    <mergeCell ref="A134:K134"/>
    <mergeCell ref="A161:D161"/>
    <mergeCell ref="G161:J161"/>
    <mergeCell ref="A162:K162"/>
    <mergeCell ref="A189:D189"/>
    <mergeCell ref="G189:J189"/>
    <mergeCell ref="A190:K190"/>
    <mergeCell ref="A217:D217"/>
    <mergeCell ref="G217:J217"/>
    <mergeCell ref="A218:K218"/>
    <mergeCell ref="A245:D245"/>
    <mergeCell ref="A303:D303"/>
    <mergeCell ref="G303:J303"/>
    <mergeCell ref="G245:J245"/>
    <mergeCell ref="A246:K246"/>
    <mergeCell ref="A273:D273"/>
    <mergeCell ref="G273:J273"/>
    <mergeCell ref="A274:K274"/>
    <mergeCell ref="A301:D301"/>
    <mergeCell ref="G301:J301"/>
  </mergeCells>
  <dataValidations>
    <dataValidation type="list" allowBlank="1" sqref="B25">
      <formula1>'Menu déroulant'!$A$2:$A$25</formula1>
    </dataValidation>
    <dataValidation type="list" allowBlank="1" sqref="B2 B4:B21 B24 H27 B26:B49 H61:H62 B52:B77 H85:H86 B80:B104 B107:B132 B135:B160 B163:B188 B191:B216 B219:B244 B247:B272 B275:B300 B302 B304:B999">
      <formula1>'Menu déroulant'!$A$2:$A$23</formula1>
    </dataValidation>
    <dataValidation type="list" allowBlank="1" sqref="H2 H4 H24 H52:H53 H80 H107 H135 H163 H191 H219 H247 H275 H302 H304:H999">
      <formula1>'Menu déroulant'!$B$2:$B$19</formula1>
    </dataValidation>
    <dataValidation type="list" allowBlank="1" sqref="H5:H21 H25:H26 H28:H49 H54:H60 H63:H77 H81:H84 H87:H104 H108:H132 H136:H160 H164:H188 H192:H216 H220:H244 H248:H272 H276:H300">
      <formula1>'Menu déroulant'!$B$2:$B$20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4.57"/>
    <col customWidth="1" min="2" max="2" width="10.71"/>
    <col customWidth="1" min="3" max="3" width="10.57"/>
    <col customWidth="1" min="4" max="4" width="10.71"/>
    <col customWidth="1" min="5" max="12" width="8.71"/>
    <col customWidth="1" min="13" max="13" width="10.43"/>
    <col customWidth="1" min="14" max="14" width="43.71"/>
    <col customWidth="1" min="15" max="15" width="10.71"/>
    <col customWidth="1" min="16" max="16" width="10.86"/>
    <col customWidth="1" min="17" max="17" width="9.57"/>
    <col customWidth="1" min="18" max="25" width="8.71"/>
    <col customWidth="1" min="26" max="26" width="21.86"/>
  </cols>
  <sheetData>
    <row r="1" ht="44.25" customHeight="1">
      <c r="A1" s="189" t="s">
        <v>160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1"/>
      <c r="AA1" s="44"/>
      <c r="AB1" s="44"/>
      <c r="AC1" s="44"/>
      <c r="AD1" s="44"/>
    </row>
    <row r="2" ht="27.75" customHeight="1">
      <c r="A2" s="192" t="str">
        <f>Renseignements!B4</f>
        <v>2025-2026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193"/>
      <c r="AA2" s="194"/>
      <c r="AB2" s="195"/>
      <c r="AC2" s="195"/>
      <c r="AD2" s="195"/>
    </row>
    <row r="3" ht="21.75" customHeight="1">
      <c r="A3" s="196" t="s">
        <v>54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 t="s">
        <v>55</v>
      </c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9"/>
      <c r="AA3" s="200"/>
      <c r="AB3" s="44"/>
      <c r="AC3" s="44"/>
      <c r="AD3" s="44"/>
    </row>
    <row r="4" ht="15.75" customHeight="1">
      <c r="A4" s="201"/>
      <c r="B4" s="202" t="s">
        <v>161</v>
      </c>
      <c r="C4" s="202" t="str">
        <f>Renseignements!$B6</f>
        <v>Voir des spectacles</v>
      </c>
      <c r="D4" s="202" t="str">
        <f>Renseignements!$B7</f>
        <v>La visite de la Vieille Dame</v>
      </c>
      <c r="E4" s="202" t="str">
        <f>Renseignements!$B8</f>
        <v>Tentative d'Aimer</v>
      </c>
      <c r="F4" s="202" t="str">
        <f>Renseignements!$B9</f>
        <v>Nom du projet 4</v>
      </c>
      <c r="G4" s="202" t="str">
        <f>Renseignements!$B10</f>
        <v>Nom du projet 5</v>
      </c>
      <c r="H4" s="202" t="str">
        <f>Renseignements!$B11</f>
        <v>Nom du projet 6</v>
      </c>
      <c r="I4" s="202" t="str">
        <f>Renseignements!$B12</f>
        <v>Nom du projet 7</v>
      </c>
      <c r="J4" s="202" t="str">
        <f>Renseignements!$B13</f>
        <v>Nom du projet 8</v>
      </c>
      <c r="K4" s="202" t="str">
        <f>Renseignements!$B14</f>
        <v>Nom du projet 9</v>
      </c>
      <c r="L4" s="202" t="str">
        <f>Renseignements!$B15</f>
        <v>Nom du projet 10</v>
      </c>
      <c r="M4" s="203" t="s">
        <v>108</v>
      </c>
      <c r="N4" s="201"/>
      <c r="O4" s="204" t="s">
        <v>161</v>
      </c>
      <c r="P4" s="202" t="str">
        <f t="shared" ref="P4:Y4" si="1">C4</f>
        <v>Voir des spectacles</v>
      </c>
      <c r="Q4" s="202" t="str">
        <f t="shared" si="1"/>
        <v>La visite de la Vieille Dame</v>
      </c>
      <c r="R4" s="202" t="str">
        <f t="shared" si="1"/>
        <v>Tentative d'Aimer</v>
      </c>
      <c r="S4" s="202" t="str">
        <f t="shared" si="1"/>
        <v>Nom du projet 4</v>
      </c>
      <c r="T4" s="202" t="str">
        <f t="shared" si="1"/>
        <v>Nom du projet 5</v>
      </c>
      <c r="U4" s="202" t="str">
        <f t="shared" si="1"/>
        <v>Nom du projet 6</v>
      </c>
      <c r="V4" s="202" t="str">
        <f t="shared" si="1"/>
        <v>Nom du projet 7</v>
      </c>
      <c r="W4" s="202" t="str">
        <f t="shared" si="1"/>
        <v>Nom du projet 8</v>
      </c>
      <c r="X4" s="202" t="str">
        <f t="shared" si="1"/>
        <v>Nom du projet 9</v>
      </c>
      <c r="Y4" s="202" t="str">
        <f t="shared" si="1"/>
        <v>Nom du projet 10</v>
      </c>
      <c r="Z4" s="205" t="s">
        <v>108</v>
      </c>
      <c r="AA4" s="44"/>
      <c r="AB4" s="44"/>
      <c r="AC4" s="44"/>
      <c r="AD4" s="44"/>
    </row>
    <row r="5" ht="35.25" customHeight="1">
      <c r="A5" s="206" t="s">
        <v>162</v>
      </c>
      <c r="B5" s="207" t="s">
        <v>163</v>
      </c>
      <c r="C5" s="208">
        <f>Renseignements!$C6</f>
        <v>0</v>
      </c>
      <c r="D5" s="208">
        <f>Renseignements!$C7</f>
        <v>0.67</v>
      </c>
      <c r="E5" s="208">
        <f>Renseignements!$C8</f>
        <v>0.33</v>
      </c>
      <c r="F5" s="208" t="str">
        <f>Renseignements!$C9</f>
        <v/>
      </c>
      <c r="G5" s="208" t="str">
        <f>Renseignements!$C10</f>
        <v/>
      </c>
      <c r="H5" s="208" t="str">
        <f>Renseignements!$C11</f>
        <v/>
      </c>
      <c r="I5" s="208" t="str">
        <f>Renseignements!$C12</f>
        <v/>
      </c>
      <c r="J5" s="208" t="str">
        <f>Renseignements!$C13</f>
        <v/>
      </c>
      <c r="K5" s="208" t="str">
        <f>Renseignements!$C14</f>
        <v/>
      </c>
      <c r="L5" s="208" t="str">
        <f>Renseignements!$C15</f>
        <v/>
      </c>
      <c r="M5" s="209">
        <f>IF((H5+I5+J5+K5+L5+G5+F5+E5+D5+C5)&lt;&gt;100%,"Ne fait pas 100%!",H5+I5+J5+K5+L5+G5+F5+E5+D5+C5)</f>
        <v>1</v>
      </c>
      <c r="N5" s="206" t="s">
        <v>162</v>
      </c>
      <c r="O5" s="207" t="s">
        <v>163</v>
      </c>
      <c r="P5" s="208">
        <f>Renseignements!$C6</f>
        <v>0</v>
      </c>
      <c r="Q5" s="208">
        <f>Renseignements!$C7</f>
        <v>0.67</v>
      </c>
      <c r="R5" s="208">
        <f>Renseignements!$C8</f>
        <v>0.33</v>
      </c>
      <c r="S5" s="208" t="str">
        <f>Renseignements!$C9</f>
        <v/>
      </c>
      <c r="T5" s="208" t="str">
        <f>Renseignements!$C10</f>
        <v/>
      </c>
      <c r="U5" s="208" t="str">
        <f>Renseignements!$C11</f>
        <v/>
      </c>
      <c r="V5" s="208" t="str">
        <f>Renseignements!$C12</f>
        <v/>
      </c>
      <c r="W5" s="208" t="str">
        <f>Renseignements!$C13</f>
        <v/>
      </c>
      <c r="X5" s="208" t="str">
        <f>Renseignements!$C14</f>
        <v/>
      </c>
      <c r="Y5" s="208" t="str">
        <f>Renseignements!$C15</f>
        <v/>
      </c>
      <c r="Z5" s="209">
        <f>M5</f>
        <v>1</v>
      </c>
      <c r="AA5" s="44"/>
      <c r="AB5" s="44"/>
      <c r="AC5" s="44"/>
      <c r="AD5" s="44"/>
    </row>
    <row r="6" ht="15.75" customHeight="1">
      <c r="A6" s="201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1"/>
      <c r="N6" s="212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213"/>
      <c r="AA6" s="44"/>
      <c r="AB6" s="44"/>
      <c r="AC6" s="44"/>
      <c r="AD6" s="44"/>
    </row>
    <row r="7" ht="15.75" customHeight="1">
      <c r="A7" s="214" t="s">
        <v>58</v>
      </c>
      <c r="B7" s="215">
        <f t="shared" ref="B7:M7" si="2">B8+B9+B10+B11</f>
        <v>0</v>
      </c>
      <c r="C7" s="215">
        <f t="shared" si="2"/>
        <v>5500</v>
      </c>
      <c r="D7" s="215">
        <f t="shared" si="2"/>
        <v>1210</v>
      </c>
      <c r="E7" s="215">
        <f t="shared" si="2"/>
        <v>1500</v>
      </c>
      <c r="F7" s="215">
        <f t="shared" si="2"/>
        <v>0</v>
      </c>
      <c r="G7" s="215">
        <f t="shared" si="2"/>
        <v>0</v>
      </c>
      <c r="H7" s="215">
        <f t="shared" si="2"/>
        <v>0</v>
      </c>
      <c r="I7" s="215">
        <f t="shared" si="2"/>
        <v>0</v>
      </c>
      <c r="J7" s="215">
        <f t="shared" si="2"/>
        <v>0</v>
      </c>
      <c r="K7" s="215">
        <f t="shared" si="2"/>
        <v>0</v>
      </c>
      <c r="L7" s="215">
        <f t="shared" si="2"/>
        <v>0</v>
      </c>
      <c r="M7" s="216">
        <f t="shared" si="2"/>
        <v>8210</v>
      </c>
      <c r="N7" s="214" t="s">
        <v>59</v>
      </c>
      <c r="O7" s="215">
        <f t="shared" ref="O7:Y7" si="3">O8+O9+O10+O11</f>
        <v>0</v>
      </c>
      <c r="P7" s="215">
        <f t="shared" si="3"/>
        <v>1350</v>
      </c>
      <c r="Q7" s="215">
        <f t="shared" si="3"/>
        <v>4192</v>
      </c>
      <c r="R7" s="215">
        <f t="shared" si="3"/>
        <v>3520</v>
      </c>
      <c r="S7" s="215">
        <f t="shared" si="3"/>
        <v>0</v>
      </c>
      <c r="T7" s="215">
        <f t="shared" si="3"/>
        <v>0</v>
      </c>
      <c r="U7" s="215">
        <f t="shared" si="3"/>
        <v>0</v>
      </c>
      <c r="V7" s="215">
        <f t="shared" si="3"/>
        <v>0</v>
      </c>
      <c r="W7" s="215">
        <f t="shared" si="3"/>
        <v>0</v>
      </c>
      <c r="X7" s="215">
        <f t="shared" si="3"/>
        <v>0</v>
      </c>
      <c r="Y7" s="215">
        <f t="shared" si="3"/>
        <v>0</v>
      </c>
      <c r="Z7" s="216">
        <f t="shared" ref="Z7:Z13" si="4">SUM(O7:Y7)</f>
        <v>9062</v>
      </c>
      <c r="AA7" s="44"/>
      <c r="AB7" s="44"/>
      <c r="AC7" s="44"/>
      <c r="AD7" s="44"/>
    </row>
    <row r="8" ht="15.75" customHeight="1">
      <c r="A8" s="212" t="str">
        <f>'Menu déroulant'!$A2</f>
        <v>Eau gaz électricité</v>
      </c>
      <c r="B8" s="217">
        <f>SUMIF('Budgets structures et projets '!$B$5:$B$21,'Menu déroulant'!$A2,'Budgets structures et projets '!$E$5:$E$21)</f>
        <v>0</v>
      </c>
      <c r="C8" s="217">
        <f>SUMIF('Budgets structures et projets '!$B$25:$B$49,'Menu déroulant'!$A2,'Budgets structures et projets '!$E$25:$E$49)</f>
        <v>0</v>
      </c>
      <c r="D8" s="217">
        <f>SUMIF('Budgets structures et projets '!$B$53:$B$77,'Menu déroulant'!$A2,'Budgets structures et projets '!$E$53:$E$77)</f>
        <v>0</v>
      </c>
      <c r="E8" s="217">
        <f>SUMIF('Budgets structures et projets '!$B$81:$B$104,'Menu déroulant'!$A2,'Budgets structures et projets '!$E$81:$E$104)</f>
        <v>0</v>
      </c>
      <c r="F8" s="218">
        <f>SUMIF('Budgets structures et projets '!$B$108:$B$132,'Menu déroulant'!$A2,'Budgets structures et projets '!$E$108:$E$132)</f>
        <v>0</v>
      </c>
      <c r="G8" s="218">
        <f>SUMIF('Budgets structures et projets '!$B$136:$B$160,'Menu déroulant'!$A2,'Budgets structures et projets '!$E$136:$E$160)</f>
        <v>0</v>
      </c>
      <c r="H8" s="217">
        <f>SUMIF('Budgets structures et projets '!$B$164:$B$188,'Menu déroulant'!$A2,'Budgets structures et projets '!$E$164:$E$188)</f>
        <v>0</v>
      </c>
      <c r="I8" s="217">
        <f>SUMIF('Budgets structures et projets '!$B$192:$B$216,'Menu déroulant'!$A2,'Budgets structures et projets '!$E$192:$E$216)</f>
        <v>0</v>
      </c>
      <c r="J8" s="217">
        <f>SUMIF('Budgets structures et projets '!$B$220:$B$244,'Menu déroulant'!$A2,'Budgets structures et projets '!$E$220:$E$244)</f>
        <v>0</v>
      </c>
      <c r="K8" s="218">
        <f>SUMIF('Budgets structures et projets '!$B$248:$B$272,'Menu déroulant'!$A2,'Budgets structures et projets '!$E$248:$E$272)</f>
        <v>0</v>
      </c>
      <c r="L8" s="218">
        <f>SUMIF('Budgets structures et projets '!$B$276:$B$300,'Menu déroulant'!$A2,'Budgets structures et projets '!$E$276:$E$300)</f>
        <v>0</v>
      </c>
      <c r="M8" s="219">
        <f t="shared" ref="M8:M25" si="5">SUM(B8:L8)</f>
        <v>0</v>
      </c>
      <c r="N8" s="212" t="str">
        <f>'Menu déroulant'!$B2</f>
        <v>Ventes de produits</v>
      </c>
      <c r="O8" s="217">
        <f>SUMIF('Budgets structures et projets '!$H$5:$H$21,'Menu déroulant'!$B2,'Budgets structures et projets '!$K$5:$K$21)</f>
        <v>0</v>
      </c>
      <c r="P8" s="217">
        <f>SUMIF('Budgets structures et projets '!$H$25:$H$49,'Menu déroulant'!$B2,'Budgets structures et projets '!$K$25:$K$49)</f>
        <v>1350</v>
      </c>
      <c r="Q8" s="217">
        <f>SUMIF('Budgets structures et projets '!$H$53:$H$77,'Menu déroulant'!$B2,'Budgets structures et projets '!$K$53:$K$77)</f>
        <v>2106</v>
      </c>
      <c r="R8" s="217">
        <f>SUMIF('Budgets structures et projets '!$H$81:$H$104,'Menu déroulant'!$B2,'Budgets structures et projets '!$K$81:$K$104)</f>
        <v>2120</v>
      </c>
      <c r="S8" s="217">
        <f>SUMIF('Budgets structures et projets '!$H$108:$H$132,'Menu déroulant'!$B2,'Budgets structures et projets '!$K$108:$K$132)</f>
        <v>0</v>
      </c>
      <c r="T8" s="217">
        <f>SUMIF('Budgets structures et projets '!$H$136:$H$160,'Menu déroulant'!$B2,'Budgets structures et projets '!$K$136:$K$160)</f>
        <v>0</v>
      </c>
      <c r="U8" s="217">
        <f>SUMIF('Budgets structures et projets '!$H$164:$H$188,'Menu déroulant'!$B2,'Budgets structures et projets '!$K$164:$K$188)</f>
        <v>0</v>
      </c>
      <c r="V8" s="217">
        <f>SUMIF('Budgets structures et projets '!$H$192:$H$216,'Menu déroulant'!$B2,'Budgets structures et projets '!$K$192:$K$216)</f>
        <v>0</v>
      </c>
      <c r="W8" s="217">
        <f>SUMIF('Budgets structures et projets '!$H$220:$H$244,'Menu déroulant'!$B2,'Budgets structures et projets '!$K$220:$K$244)</f>
        <v>0</v>
      </c>
      <c r="X8" s="217">
        <f>SUMIF('Budgets structures et projets '!$H$242:$H$248,'Menu déroulant'!$B2,'Budgets structures et projets '!$K$248:$K$272)</f>
        <v>0</v>
      </c>
      <c r="Y8" s="217">
        <f>SUMIF('Budgets structures et projets '!$H$276:$H$300,'Menu déroulant'!$B2,'Budgets structures et projets '!$K$276:$K$300)</f>
        <v>0</v>
      </c>
      <c r="Z8" s="219">
        <f t="shared" si="4"/>
        <v>5576</v>
      </c>
      <c r="AA8" s="44"/>
      <c r="AB8" s="44"/>
      <c r="AC8" s="44"/>
      <c r="AD8" s="44"/>
    </row>
    <row r="9" ht="15.75" customHeight="1">
      <c r="A9" s="212" t="str">
        <f>'Menu déroulant'!$A3</f>
        <v>Fournitures d'entretien et de bureau</v>
      </c>
      <c r="B9" s="217">
        <f>SUMIF('Budgets structures et projets '!$B$5:$B$21,'Menu déroulant'!$A3,'Budgets structures et projets '!$E$5:$E$21)</f>
        <v>0</v>
      </c>
      <c r="C9" s="217">
        <f>SUMIF('Budgets structures et projets '!$B$25:$B$49,'Menu déroulant'!$A3,'Budgets structures et projets '!$E$25:$E$49)</f>
        <v>0</v>
      </c>
      <c r="D9" s="217">
        <f>SUMIF('Budgets structures et projets '!$B$53:$B$77,'Menu déroulant'!$A3,'Budgets structures et projets '!$E$53:$E$77)</f>
        <v>0</v>
      </c>
      <c r="E9" s="217">
        <f>SUMIF('Budgets structures et projets '!$B$81:$B$104,'Menu déroulant'!$A3,'Budgets structures et projets '!$E$81:$E$104)</f>
        <v>0</v>
      </c>
      <c r="F9" s="218">
        <f>SUMIF('Budgets structures et projets '!$B$108:$B$132,'Menu déroulant'!$A3,'Budgets structures et projets '!$E$108:$E$132)</f>
        <v>0</v>
      </c>
      <c r="G9" s="218">
        <f>SUMIF('Budgets structures et projets '!$B$136:$B$160,'Menu déroulant'!$A3,'Budgets structures et projets '!$E$136:$E$160)</f>
        <v>0</v>
      </c>
      <c r="H9" s="217">
        <f>SUMIF('Budgets structures et projets '!$B$164:$B$188,'Menu déroulant'!$A3,'Budgets structures et projets '!$E$164:$E$188)</f>
        <v>0</v>
      </c>
      <c r="I9" s="217">
        <f>SUMIF('Budgets structures et projets '!$B$192:$B$216,'Menu déroulant'!$A3,'Budgets structures et projets '!$E$192:$E$216)</f>
        <v>0</v>
      </c>
      <c r="J9" s="217">
        <f>SUMIF('Budgets structures et projets '!$B$220:$B$244,'Menu déroulant'!$A3,'Budgets structures et projets '!$E$220:$E$244)</f>
        <v>0</v>
      </c>
      <c r="K9" s="218">
        <f>SUMIF('Budgets structures et projets '!$B$248:$B$272,'Menu déroulant'!$A3,'Budgets structures et projets '!$E$248:$E$272)</f>
        <v>0</v>
      </c>
      <c r="L9" s="218">
        <f>SUMIF('Budgets structures et projets '!$B$276:$B$300,'Menu déroulant'!$A3,'Budgets structures et projets '!$E$276:$E$300)</f>
        <v>0</v>
      </c>
      <c r="M9" s="219">
        <f t="shared" si="5"/>
        <v>0</v>
      </c>
      <c r="N9" s="212" t="str">
        <f>'Menu déroulant'!$B3</f>
        <v>Ventes / Manifestation de bienfaisance</v>
      </c>
      <c r="O9" s="217">
        <f>SUMIF('Budgets structures et projets '!$H$5:$H$21,'Menu déroulant'!$B3,'Budgets structures et projets '!$K$5:$K$21)</f>
        <v>0</v>
      </c>
      <c r="P9" s="217">
        <f>SUMIF('Budgets structures et projets '!$H$25:$H$49,'Menu déroulant'!$B3,'Budgets structures et projets '!$K$25:$K$49)</f>
        <v>0</v>
      </c>
      <c r="Q9" s="217">
        <f>SUMIF('Budgets structures et projets '!$H$53:$H$77,'Menu déroulant'!$B3,'Budgets structures et projets '!$K$53:$K$77)</f>
        <v>0</v>
      </c>
      <c r="R9" s="217">
        <f>SUMIF('Budgets structures et projets '!$H$81:$H$104,'Menu déroulant'!$B3,'Budgets structures et projets '!$K$81:$K$104)</f>
        <v>0</v>
      </c>
      <c r="S9" s="217">
        <f>SUMIF('Budgets structures et projets '!$H$108:$H$132,'Menu déroulant'!$B3,'Budgets structures et projets '!$K$108:$K$132)</f>
        <v>0</v>
      </c>
      <c r="T9" s="217">
        <f>SUMIF('Budgets structures et projets '!$H$136:$H$160,'Menu déroulant'!$B3,'Budgets structures et projets '!$K$136:$K$160)</f>
        <v>0</v>
      </c>
      <c r="U9" s="217">
        <f>SUMIF('Budgets structures et projets '!$H$164:$H$188,'Menu déroulant'!$B3,'Budgets structures et projets '!$K$164:$K$188)</f>
        <v>0</v>
      </c>
      <c r="V9" s="217">
        <f>SUMIF('Budgets structures et projets '!$H$192:$H$216,'Menu déroulant'!$B3,'Budgets structures et projets '!$K$192:$K$216)</f>
        <v>0</v>
      </c>
      <c r="W9" s="217">
        <f>SUMIF('Budgets structures et projets '!$H$220:$H$244,'Menu déroulant'!$B3,'Budgets structures et projets '!$K$220:$K$244)</f>
        <v>0</v>
      </c>
      <c r="X9" s="217">
        <f>SUMIF('Budgets structures et projets '!$H$242:$H$248,'Menu déroulant'!$B3,'Budgets structures et projets '!$K$248:$K$272)</f>
        <v>0</v>
      </c>
      <c r="Y9" s="217">
        <f>SUMIF('Budgets structures et projets '!$H$276:$H$300,'Menu déroulant'!$B3,'Budgets structures et projets '!$K$276:$K$300)</f>
        <v>0</v>
      </c>
      <c r="Z9" s="219">
        <f t="shared" si="4"/>
        <v>0</v>
      </c>
      <c r="AA9" s="44"/>
      <c r="AB9" s="44"/>
      <c r="AC9" s="44"/>
      <c r="AD9" s="44"/>
    </row>
    <row r="10" ht="15.75" customHeight="1">
      <c r="A10" s="212" t="str">
        <f>'Menu déroulant'!$A4</f>
        <v>Fournitures d'activités</v>
      </c>
      <c r="B10" s="217">
        <f>SUMIF('Budgets structures et projets '!$B$5:$B$21,'Menu déroulant'!$A4,'Budgets structures et projets '!$E$5:$E$21)</f>
        <v>0</v>
      </c>
      <c r="C10" s="217">
        <f>SUMIF('Budgets structures et projets '!$B$25:$B$49,'Menu déroulant'!$A4,'Budgets structures et projets '!$E$25:$E$49)</f>
        <v>5500</v>
      </c>
      <c r="D10" s="217">
        <f>SUMIF('Budgets structures et projets '!$B$53:$B$77,'Menu déroulant'!$A4,'Budgets structures et projets '!$E$53:$E$77)</f>
        <v>910</v>
      </c>
      <c r="E10" s="217">
        <f>SUMIF('Budgets structures et projets '!$B$81:$B$104,'Menu déroulant'!$A4,'Budgets structures et projets '!$E$81:$E$104)</f>
        <v>1200</v>
      </c>
      <c r="F10" s="218">
        <f>SUMIF('Budgets structures et projets '!$B$108:$B$132,'Menu déroulant'!$A4,'Budgets structures et projets '!$E$108:$E$132)</f>
        <v>0</v>
      </c>
      <c r="G10" s="218">
        <f>SUMIF('Budgets structures et projets '!$B$136:$B$160,'Menu déroulant'!$A4,'Budgets structures et projets '!$E$136:$E$160)</f>
        <v>0</v>
      </c>
      <c r="H10" s="217">
        <f>SUMIF('Budgets structures et projets '!$B$164:$B$188,'Menu déroulant'!$A4,'Budgets structures et projets '!$E$164:$E$188)</f>
        <v>0</v>
      </c>
      <c r="I10" s="217">
        <f>SUMIF('Budgets structures et projets '!$B$192:$B$216,'Menu déroulant'!$A4,'Budgets structures et projets '!$E$192:$E$216)</f>
        <v>0</v>
      </c>
      <c r="J10" s="217">
        <f>SUMIF('Budgets structures et projets '!$B$220:$B$244,'Menu déroulant'!$A4,'Budgets structures et projets '!$E$220:$E$244)</f>
        <v>0</v>
      </c>
      <c r="K10" s="218">
        <f>SUMIF('Budgets structures et projets '!$B$248:$B$272,'Menu déroulant'!$A4,'Budgets structures et projets '!$E$248:$E$272)</f>
        <v>0</v>
      </c>
      <c r="L10" s="218">
        <f>SUMIF('Budgets structures et projets '!$B$276:$B$300,'Menu déroulant'!$A4,'Budgets structures et projets '!$E$276:$E$300)</f>
        <v>0</v>
      </c>
      <c r="M10" s="219">
        <f t="shared" si="5"/>
        <v>7610</v>
      </c>
      <c r="N10" s="212" t="str">
        <f>'Menu déroulant'!$B4</f>
        <v>Ventes de prestations de services</v>
      </c>
      <c r="O10" s="217">
        <f>SUMIF('Budgets structures et projets '!$H$5:$H$21,'Menu déroulant'!$B4,'Budgets structures et projets '!$K$5:$K$21)</f>
        <v>0</v>
      </c>
      <c r="P10" s="217">
        <f>SUMIF('Budgets structures et projets '!$H$25:$H$49,'Menu déroulant'!$B4,'Budgets structures et projets '!$K$25:$K$49)</f>
        <v>0</v>
      </c>
      <c r="Q10" s="217">
        <f>SUMIF('Budgets structures et projets '!$H$53:$H$77,'Menu déroulant'!$B4,'Budgets structures et projets '!$K$53:$K$77)</f>
        <v>0</v>
      </c>
      <c r="R10" s="217">
        <f>SUMIF('Budgets structures et projets '!$H$81:$H$104,'Menu déroulant'!$B4,'Budgets structures et projets '!$K$81:$K$104)</f>
        <v>0</v>
      </c>
      <c r="S10" s="217">
        <f>SUMIF('Budgets structures et projets '!$H$108:$H$132,'Menu déroulant'!$B4,'Budgets structures et projets '!$K$108:$K$132)</f>
        <v>0</v>
      </c>
      <c r="T10" s="217">
        <f>SUMIF('Budgets structures et projets '!$H$136:$H$160,'Menu déroulant'!$B4,'Budgets structures et projets '!$K$136:$K$160)</f>
        <v>0</v>
      </c>
      <c r="U10" s="217">
        <f>SUMIF('Budgets structures et projets '!$H$164:$H$188,'Menu déroulant'!$B4,'Budgets structures et projets '!$K$164:$K$188)</f>
        <v>0</v>
      </c>
      <c r="V10" s="217">
        <f>SUMIF('Budgets structures et projets '!$H$192:$H$216,'Menu déroulant'!$B4,'Budgets structures et projets '!$K$192:$K$216)</f>
        <v>0</v>
      </c>
      <c r="W10" s="217">
        <f>SUMIF('Budgets structures et projets '!$H$220:$H$244,'Menu déroulant'!$B4,'Budgets structures et projets '!$K$220:$K$244)</f>
        <v>0</v>
      </c>
      <c r="X10" s="217">
        <f>SUMIF('Budgets structures et projets '!$H$242:$H$248,'Menu déroulant'!$B4,'Budgets structures et projets '!$K$248:$K$272)</f>
        <v>0</v>
      </c>
      <c r="Y10" s="217">
        <f>SUMIF('Budgets structures et projets '!$H$276:$H$300,'Menu déroulant'!$B4,'Budgets structures et projets '!$K$276:$K$300)</f>
        <v>0</v>
      </c>
      <c r="Z10" s="219">
        <f t="shared" si="4"/>
        <v>0</v>
      </c>
      <c r="AA10" s="44"/>
      <c r="AB10" s="44"/>
      <c r="AC10" s="44"/>
      <c r="AD10" s="44"/>
    </row>
    <row r="11" ht="15.75" customHeight="1">
      <c r="A11" s="212" t="str">
        <f>'Menu déroulant'!$A5</f>
        <v>Petit équipement</v>
      </c>
      <c r="B11" s="217">
        <f>SUMIF('Budgets structures et projets '!$B$5:$B$21,'Menu déroulant'!$A5,'Budgets structures et projets '!$E$5:$E$21)</f>
        <v>0</v>
      </c>
      <c r="C11" s="217">
        <f>SUMIF('Budgets structures et projets '!$B$25:$B$49,'Menu déroulant'!$A5,'Budgets structures et projets '!$E$25:$E$49)</f>
        <v>0</v>
      </c>
      <c r="D11" s="217">
        <f>SUMIF('Budgets structures et projets '!$B$53:$B$77,'Menu déroulant'!$A5,'Budgets structures et projets '!$E$53:$E$77)</f>
        <v>300</v>
      </c>
      <c r="E11" s="217">
        <f>SUMIF('Budgets structures et projets '!$B$81:$B$104,'Menu déroulant'!$A5,'Budgets structures et projets '!$E$81:$E$104)</f>
        <v>300</v>
      </c>
      <c r="F11" s="218">
        <f>SUMIF('Budgets structures et projets '!$B$108:$B$132,'Menu déroulant'!$A5,'Budgets structures et projets '!$E$108:$E$132)</f>
        <v>0</v>
      </c>
      <c r="G11" s="218">
        <f>SUMIF('Budgets structures et projets '!$B$136:$B$160,'Menu déroulant'!$A5,'Budgets structures et projets '!$E$136:$E$160)</f>
        <v>0</v>
      </c>
      <c r="H11" s="217">
        <f>SUMIF('Budgets structures et projets '!$B$164:$B$188,'Menu déroulant'!$A5,'Budgets structures et projets '!$E$164:$E$188)</f>
        <v>0</v>
      </c>
      <c r="I11" s="217">
        <f>SUMIF('Budgets structures et projets '!$B$192:$B$216,'Menu déroulant'!$A5,'Budgets structures et projets '!$E$192:$E$216)</f>
        <v>0</v>
      </c>
      <c r="J11" s="217">
        <f>SUMIF('Budgets structures et projets '!$B$220:$B$244,'Menu déroulant'!$A5,'Budgets structures et projets '!$E$220:$E$244)</f>
        <v>0</v>
      </c>
      <c r="K11" s="218">
        <f>SUMIF('Budgets structures et projets '!$B$248:$B$272,'Menu déroulant'!$A5,'Budgets structures et projets '!$E$248:$E$272)</f>
        <v>0</v>
      </c>
      <c r="L11" s="218">
        <f>SUMIF('Budgets structures et projets '!$B$276:$B$300,'Menu déroulant'!$A5,'Budgets structures et projets '!$E$276:$E$300)</f>
        <v>0</v>
      </c>
      <c r="M11" s="219">
        <f t="shared" si="5"/>
        <v>600</v>
      </c>
      <c r="N11" s="212" t="str">
        <f>'Menu déroulant'!$B5</f>
        <v>Participation des usagers (sauf cotisations)</v>
      </c>
      <c r="O11" s="217">
        <f>SUMIF('Budgets structures et projets '!$H$5:$H$21,'Menu déroulant'!$B5,'Budgets structures et projets '!$K$5:$K$21)</f>
        <v>0</v>
      </c>
      <c r="P11" s="217">
        <f>SUMIF('Budgets structures et projets '!$H$25:$H$49,'Menu déroulant'!$B5,'Budgets structures et projets '!$K$25:$K$49)</f>
        <v>0</v>
      </c>
      <c r="Q11" s="217">
        <f>SUMIF('Budgets structures et projets '!$H$53:$H$77,'Menu déroulant'!$B5,'Budgets structures et projets '!$K$53:$K$77)</f>
        <v>2086</v>
      </c>
      <c r="R11" s="217">
        <f>SUMIF('Budgets structures et projets '!$H$81:$H$104,'Menu déroulant'!$B5,'Budgets structures et projets '!$K$81:$K$104)</f>
        <v>1400</v>
      </c>
      <c r="S11" s="217">
        <f>SUMIF('Budgets structures et projets '!$H$108:$H$132,'Menu déroulant'!$B5,'Budgets structures et projets '!$K$108:$K$132)</f>
        <v>0</v>
      </c>
      <c r="T11" s="217">
        <f>SUMIF('Budgets structures et projets '!$H$136:$H$160,'Menu déroulant'!$B5,'Budgets structures et projets '!$K$136:$K$160)</f>
        <v>0</v>
      </c>
      <c r="U11" s="217">
        <f>SUMIF('Budgets structures et projets '!$H$164:$H$188,'Menu déroulant'!$B5,'Budgets structures et projets '!$K$164:$K$188)</f>
        <v>0</v>
      </c>
      <c r="V11" s="217">
        <f>SUMIF('Budgets structures et projets '!$H$192:$H$216,'Menu déroulant'!$B5,'Budgets structures et projets '!$K$192:$K$216)</f>
        <v>0</v>
      </c>
      <c r="W11" s="217">
        <f>SUMIF('Budgets structures et projets '!$H$220:$H$244,'Menu déroulant'!$B5,'Budgets structures et projets '!$K$220:$K$244)</f>
        <v>0</v>
      </c>
      <c r="X11" s="217">
        <f>SUMIF('Budgets structures et projets '!$H$242:$H$248,'Menu déroulant'!$B5,'Budgets structures et projets '!$K$248:$K$272)</f>
        <v>0</v>
      </c>
      <c r="Y11" s="217">
        <f>SUMIF('Budgets structures et projets '!$H$276:$H$300,'Menu déroulant'!$B5,'Budgets structures et projets '!$K$276:$K$300)</f>
        <v>0</v>
      </c>
      <c r="Z11" s="219">
        <f t="shared" si="4"/>
        <v>3486</v>
      </c>
      <c r="AA11" s="44"/>
      <c r="AB11" s="44"/>
      <c r="AC11" s="44"/>
      <c r="AD11" s="44"/>
    </row>
    <row r="12" ht="28.5" customHeight="1">
      <c r="A12" s="214" t="s">
        <v>60</v>
      </c>
      <c r="B12" s="215">
        <f t="shared" ref="B12:L12" si="6">B13+B14+B15+B16</f>
        <v>116.1</v>
      </c>
      <c r="C12" s="215">
        <f t="shared" si="6"/>
        <v>0</v>
      </c>
      <c r="D12" s="215">
        <f t="shared" si="6"/>
        <v>18530</v>
      </c>
      <c r="E12" s="215">
        <f t="shared" si="6"/>
        <v>13321.5</v>
      </c>
      <c r="F12" s="215">
        <f t="shared" si="6"/>
        <v>0</v>
      </c>
      <c r="G12" s="215">
        <f t="shared" si="6"/>
        <v>0</v>
      </c>
      <c r="H12" s="215">
        <f t="shared" si="6"/>
        <v>0</v>
      </c>
      <c r="I12" s="215">
        <f t="shared" si="6"/>
        <v>0</v>
      </c>
      <c r="J12" s="215">
        <f t="shared" si="6"/>
        <v>0</v>
      </c>
      <c r="K12" s="215">
        <f t="shared" si="6"/>
        <v>0</v>
      </c>
      <c r="L12" s="215">
        <f t="shared" si="6"/>
        <v>0</v>
      </c>
      <c r="M12" s="216">
        <f t="shared" si="5"/>
        <v>31967.6</v>
      </c>
      <c r="N12" s="214" t="s">
        <v>61</v>
      </c>
      <c r="O12" s="215">
        <f t="shared" ref="O12:Y12" si="7">O13+O16+O18+O20+O22+O26+O28+O30+O34</f>
        <v>0</v>
      </c>
      <c r="P12" s="215">
        <f t="shared" si="7"/>
        <v>4150</v>
      </c>
      <c r="Q12" s="215">
        <f t="shared" si="7"/>
        <v>14820</v>
      </c>
      <c r="R12" s="215">
        <f t="shared" si="7"/>
        <v>12500</v>
      </c>
      <c r="S12" s="215">
        <f t="shared" si="7"/>
        <v>0</v>
      </c>
      <c r="T12" s="215">
        <f t="shared" si="7"/>
        <v>0</v>
      </c>
      <c r="U12" s="215">
        <f t="shared" si="7"/>
        <v>0</v>
      </c>
      <c r="V12" s="215">
        <f t="shared" si="7"/>
        <v>0</v>
      </c>
      <c r="W12" s="215">
        <f t="shared" si="7"/>
        <v>0</v>
      </c>
      <c r="X12" s="215">
        <f t="shared" si="7"/>
        <v>0</v>
      </c>
      <c r="Y12" s="215">
        <f t="shared" si="7"/>
        <v>0</v>
      </c>
      <c r="Z12" s="216">
        <f t="shared" si="4"/>
        <v>31470</v>
      </c>
      <c r="AA12" s="44"/>
      <c r="AB12" s="44"/>
      <c r="AC12" s="44"/>
      <c r="AD12" s="44"/>
    </row>
    <row r="13" ht="15.75" customHeight="1">
      <c r="A13" s="212" t="str">
        <f>'Menu déroulant'!$A6</f>
        <v>Locations (loyer et charges locatives)</v>
      </c>
      <c r="B13" s="217">
        <f>SUMIF('Budgets structures et projets '!$B$5:$B$21,'Menu déroulant'!$A6,'Budgets structures et projets '!$E$5:$E$21)</f>
        <v>0</v>
      </c>
      <c r="C13" s="217">
        <f>SUMIF('Budgets structures et projets '!$B$25:$B$49,'Menu déroulant'!$A6,'Budgets structures et projets '!$E$25:$E$49)</f>
        <v>0</v>
      </c>
      <c r="D13" s="217">
        <f>SUMIF('Budgets structures et projets '!$B$53:$B$77,'Menu déroulant'!$A6,'Budgets structures et projets '!$E$53:$E$77)</f>
        <v>5490</v>
      </c>
      <c r="E13" s="217">
        <f>SUMIF('Budgets structures et projets '!$B$81:$B$104,'Menu déroulant'!$A6,'Budgets structures et projets '!$E$81:$E$104)</f>
        <v>7070</v>
      </c>
      <c r="F13" s="218">
        <f>SUMIF('Budgets structures et projets '!$B$81:$B$104,'Menu déroulant'!$A6,'Budgets structures et projets '!$E$108:$E$132)</f>
        <v>0</v>
      </c>
      <c r="G13" s="218">
        <f>SUMIF('Budgets structures et projets '!$B$136:$B$160,'Menu déroulant'!$A6,'Budgets structures et projets '!$E$136:$E$160)</f>
        <v>0</v>
      </c>
      <c r="H13" s="217">
        <f>SUMIF('Budgets structures et projets '!$B$164:$B$188,'Menu déroulant'!$A6,'Budgets structures et projets '!$E$164:$E$188)</f>
        <v>0</v>
      </c>
      <c r="I13" s="217">
        <f>SUMIF('Budgets structures et projets '!$B$192:$B$216,'Menu déroulant'!$A6,'Budgets structures et projets '!$E$192:$E$216)</f>
        <v>0</v>
      </c>
      <c r="J13" s="217">
        <f>SUMIF('Budgets structures et projets '!$B$220:$B$244,'Menu déroulant'!$A6,'Budgets structures et projets '!$E$220:$E$244)</f>
        <v>0</v>
      </c>
      <c r="K13" s="218">
        <f>SUMIF('Budgets structures et projets '!$B$248:$B$272,'Menu déroulant'!$A6,'Budgets structures et projets '!$E$248:$E$272)</f>
        <v>0</v>
      </c>
      <c r="L13" s="218">
        <f>SUMIF('Budgets structures et projets '!$B$276:$B$300,'Menu déroulant'!$A6,'Budgets structures et projets '!$E$276:$E$300)</f>
        <v>0</v>
      </c>
      <c r="M13" s="219">
        <f t="shared" si="5"/>
        <v>12560</v>
      </c>
      <c r="N13" s="212" t="str">
        <f>'Menu déroulant'!$B6</f>
        <v>Subventions Etat</v>
      </c>
      <c r="O13" s="217">
        <f>SUMIF('Budgets structures et projets '!$H$5:$H$21,'Menu déroulant'!$B6,'Budgets structures et projets '!$K$5:$K$21)</f>
        <v>0</v>
      </c>
      <c r="P13" s="217">
        <f>SUMIF('Budgets structures et projets '!$H$25:$H$49,'Menu déroulant'!$B6,'Budgets structures et projets '!$K$25:$K$49)</f>
        <v>0</v>
      </c>
      <c r="Q13" s="217">
        <f>SUMIF('Budgets structures et projets '!$H$53:$H$77,'Menu déroulant'!$B6,'Budgets structures et projets '!$K$53:$K$77)</f>
        <v>0</v>
      </c>
      <c r="R13" s="217">
        <f>SUMIF('Budgets structures et projets '!$H$81:$H$104,'Menu déroulant'!$B6,'Budgets structures et projets '!$K$81:$K$104)</f>
        <v>0</v>
      </c>
      <c r="S13" s="217">
        <f>SUMIF('Budgets structures et projets '!$H$108:$H$132,'Menu déroulant'!$B6,'Budgets structures et projets '!$K$108:$K$132)</f>
        <v>0</v>
      </c>
      <c r="T13" s="217">
        <f>SUMIF('Budgets structures et projets '!$H$136:$H$160,'Menu déroulant'!$B6,'Budgets structures et projets '!$K$136:$K$160)</f>
        <v>0</v>
      </c>
      <c r="U13" s="217">
        <f>SUMIF('Budgets structures et projets '!$H$164:$H$188,'Menu déroulant'!$B6,'Budgets structures et projets '!$K$164:$K$188)</f>
        <v>0</v>
      </c>
      <c r="V13" s="217">
        <f>SUMIF('Budgets structures et projets '!$H$192:$H$216,'Menu déroulant'!$B6,'Budgets structures et projets '!$K$192:$K$216)</f>
        <v>0</v>
      </c>
      <c r="W13" s="217">
        <f>SUMIF('Budgets structures et projets '!$H$220:$H$244,'Menu déroulant'!$B6,'Budgets structures et projets '!$K$220:$K$244)</f>
        <v>0</v>
      </c>
      <c r="X13" s="217">
        <f>SUMIF('Budgets structures et projets '!$H$242:$H$248,'Menu déroulant'!$B6,'Budgets structures et projets '!$K$248:$K$272)</f>
        <v>0</v>
      </c>
      <c r="Y13" s="217">
        <f>SUMIF('Budgets structures et projets '!$H$276:$H$300,'Menu déroulant'!$B6,'Budgets structures et projets '!$K$276:$K$300)</f>
        <v>0</v>
      </c>
      <c r="Z13" s="219">
        <f t="shared" si="4"/>
        <v>0</v>
      </c>
      <c r="AA13" s="44"/>
      <c r="AB13" s="44"/>
      <c r="AC13" s="44"/>
      <c r="AD13" s="44"/>
    </row>
    <row r="14" ht="15.75" customHeight="1">
      <c r="A14" s="212" t="str">
        <f>'Menu déroulant'!$A7</f>
        <v>Travaux d'entretien et de réparation</v>
      </c>
      <c r="B14" s="217">
        <f>SUMIF('Budgets structures et projets '!$B$5:$B$21,'Menu déroulant'!$A7,'Budgets structures et projets '!$E$5:$E$21)</f>
        <v>0</v>
      </c>
      <c r="C14" s="217">
        <f>SUMIF('Budgets structures et projets '!$B$25:$B$49,'Menu déroulant'!$A7,'Budgets structures et projets '!$E$25:$E$49)</f>
        <v>0</v>
      </c>
      <c r="D14" s="217">
        <f>SUMIF('Budgets structures et projets '!$B$53:$B$77,'Menu déroulant'!$A7,'Budgets structures et projets '!$E$53:$E$77)</f>
        <v>0</v>
      </c>
      <c r="E14" s="217">
        <f>SUMIF('Budgets structures et projets '!$B$81:$B$104,'Menu déroulant'!$A7,'Budgets structures et projets '!$E$81:$E$104)</f>
        <v>0</v>
      </c>
      <c r="F14" s="77">
        <f>SUMIF('Budgets structures et projets '!$B$81:$B$104,'Menu déroulant'!$A7,'Budgets structures et projets '!$E$108:$E$132)</f>
        <v>0</v>
      </c>
      <c r="G14" s="218">
        <f>SUMIF('Budgets structures et projets '!$B$136:$B$160,'Menu déroulant'!$A7,'Budgets structures et projets '!$E$136:$E$160)</f>
        <v>0</v>
      </c>
      <c r="H14" s="217">
        <f>SUMIF('Budgets structures et projets '!$B$164:$B$188,'Menu déroulant'!$A7,'Budgets structures et projets '!$E$164:$E$188)</f>
        <v>0</v>
      </c>
      <c r="I14" s="217">
        <f>SUMIF('Budgets structures et projets '!$B$192:$B$216,'Menu déroulant'!$A7,'Budgets structures et projets '!$E$192:$E$216)</f>
        <v>0</v>
      </c>
      <c r="J14" s="217">
        <f>SUMIF('Budgets structures et projets '!$B$220:$B$244,'Menu déroulant'!$A7,'Budgets structures et projets '!$E$220:$E$244)</f>
        <v>0</v>
      </c>
      <c r="K14" s="218">
        <f>SUMIF('Budgets structures et projets '!$B$248:$B$272,'Menu déroulant'!$A7,'Budgets structures et projets '!$E$248:$E$272)</f>
        <v>0</v>
      </c>
      <c r="L14" s="218">
        <f>SUMIF('Budgets structures et projets '!$B$276:$B$300,'Menu déroulant'!$A7,'Budgets structures et projets '!$E$276:$E$300)</f>
        <v>0</v>
      </c>
      <c r="M14" s="219">
        <f t="shared" si="5"/>
        <v>0</v>
      </c>
      <c r="N14" s="212"/>
      <c r="O14" s="217"/>
      <c r="P14" s="217"/>
      <c r="Q14" s="217"/>
      <c r="R14" s="217"/>
      <c r="S14" s="77"/>
      <c r="T14" s="217"/>
      <c r="U14" s="217"/>
      <c r="V14" s="217"/>
      <c r="W14" s="217"/>
      <c r="X14" s="217"/>
      <c r="Y14" s="77"/>
      <c r="Z14" s="219"/>
      <c r="AA14" s="44"/>
      <c r="AB14" s="44"/>
      <c r="AC14" s="44"/>
      <c r="AD14" s="44"/>
    </row>
    <row r="15" ht="15.75" customHeight="1">
      <c r="A15" s="212" t="str">
        <f>'Menu déroulant'!$A8</f>
        <v>Assurances</v>
      </c>
      <c r="B15" s="217">
        <f>SUMIF('Budgets structures et projets '!$B$5:$B$21,'Menu déroulant'!$A8,'Budgets structures et projets '!$E$5:$E$21)</f>
        <v>116.1</v>
      </c>
      <c r="C15" s="217">
        <f>SUMIF('Budgets structures et projets '!$B$25:$B$49,'Menu déroulant'!$A8,'Budgets structures et projets '!$E$25:$E$49)</f>
        <v>0</v>
      </c>
      <c r="D15" s="217">
        <f>SUMIF('Budgets structures et projets '!$B$53:$B$77,'Menu déroulant'!$A8,'Budgets structures et projets '!$E$53:$E$77)</f>
        <v>0</v>
      </c>
      <c r="E15" s="217">
        <f>SUMIF('Budgets structures et projets '!$B$81:$B$104,'Menu déroulant'!$A8,'Budgets structures et projets '!$E$81:$E$104)</f>
        <v>0</v>
      </c>
      <c r="F15" s="77">
        <f>SUMIF('Budgets structures et projets '!$B$81:$B$104,'Menu déroulant'!$A8,'Budgets structures et projets '!$E$108:$E$132)</f>
        <v>0</v>
      </c>
      <c r="G15" s="218">
        <f>SUMIF('Budgets structures et projets '!$B$136:$B$160,'Menu déroulant'!$A8,'Budgets structures et projets '!$E$136:$E$160)</f>
        <v>0</v>
      </c>
      <c r="H15" s="217">
        <f>SUMIF('Budgets structures et projets '!$B$164:$B$188,'Menu déroulant'!$A8,'Budgets structures et projets '!$E$164:$E$188)</f>
        <v>0</v>
      </c>
      <c r="I15" s="217">
        <f>SUMIF('Budgets structures et projets '!$B$192:$B$216,'Menu déroulant'!$A8,'Budgets structures et projets '!$E$192:$E$216)</f>
        <v>0</v>
      </c>
      <c r="J15" s="217">
        <f>SUMIF('Budgets structures et projets '!$B$220:$B$244,'Menu déroulant'!$A8,'Budgets structures et projets '!$E$220:$E$244)</f>
        <v>0</v>
      </c>
      <c r="K15" s="218">
        <f>SUMIF('Budgets structures et projets '!$B$248:$B$272,'Menu déroulant'!$A8,'Budgets structures et projets '!$E$248:$E$272)</f>
        <v>0</v>
      </c>
      <c r="L15" s="218">
        <f>SUMIF('Budgets structures et projets '!$B$276:$B$300,'Menu déroulant'!$A8,'Budgets structures et projets '!$E$276:$E$300)</f>
        <v>0</v>
      </c>
      <c r="M15" s="219">
        <f t="shared" si="5"/>
        <v>116.1</v>
      </c>
      <c r="N15" s="212"/>
      <c r="O15" s="217"/>
      <c r="P15" s="217"/>
      <c r="Q15" s="217"/>
      <c r="R15" s="217"/>
      <c r="S15" s="77"/>
      <c r="T15" s="217"/>
      <c r="U15" s="217"/>
      <c r="V15" s="217"/>
      <c r="W15" s="217"/>
      <c r="X15" s="217"/>
      <c r="Y15" s="77"/>
      <c r="Z15" s="219"/>
      <c r="AA15" s="44"/>
      <c r="AB15" s="44"/>
      <c r="AC15" s="44"/>
      <c r="AD15" s="44"/>
    </row>
    <row r="16" ht="15.75" customHeight="1">
      <c r="A16" s="212" t="str">
        <f>'Menu déroulant'!$A9</f>
        <v>Divers services externes</v>
      </c>
      <c r="B16" s="217">
        <f>SUMIF('Budgets structures et projets '!$B$5:$B$21,'Menu déroulant'!$A9,'Budgets structures et projets '!$E$5:$E$21)</f>
        <v>0</v>
      </c>
      <c r="C16" s="217">
        <f>SUMIF('Budgets structures et projets '!$B$25:$B$49,'Menu déroulant'!$A9,'Budgets structures et projets '!$E$25:$E$49)</f>
        <v>0</v>
      </c>
      <c r="D16" s="217">
        <f>SUMIF('Budgets structures et projets '!$B$53:$B$77,'Menu déroulant'!$A9,'Budgets structures et projets '!$E$53:$E$77)</f>
        <v>13040</v>
      </c>
      <c r="E16" s="217">
        <f>SUMIF('Budgets structures et projets '!$B$81:$B$104,'Menu déroulant'!$A9,'Budgets structures et projets '!$E$81:$E$104)</f>
        <v>6251.5</v>
      </c>
      <c r="F16" s="218">
        <f>SUMIF('Budgets structures et projets '!$B$81:$B$104,'Menu déroulant'!$A9,'Budgets structures et projets '!$E$108:$E$132)</f>
        <v>0</v>
      </c>
      <c r="G16" s="218">
        <f>SUMIF('Budgets structures et projets '!$B$136:$B$160,'Menu déroulant'!$A9,'Budgets structures et projets '!$E$136:$E$160)</f>
        <v>0</v>
      </c>
      <c r="H16" s="217">
        <f>SUMIF('Budgets structures et projets '!$B$164:$B$188,'Menu déroulant'!$A9,'Budgets structures et projets '!$E$164:$E$188)</f>
        <v>0</v>
      </c>
      <c r="I16" s="217">
        <f>SUMIF('Budgets structures et projets '!$B$192:$B$216,'Menu déroulant'!$A9,'Budgets structures et projets '!$E$192:$E$216)</f>
        <v>0</v>
      </c>
      <c r="J16" s="217">
        <f>SUMIF('Budgets structures et projets '!$B$220:$B$244,'Menu déroulant'!$A9,'Budgets structures et projets '!$E$220:$E$244)</f>
        <v>0</v>
      </c>
      <c r="K16" s="218">
        <f>SUMIF('Budgets structures et projets '!$B$248:$B$272,'Menu déroulant'!$A9,'Budgets structures et projets '!$E$248:$E$272)</f>
        <v>0</v>
      </c>
      <c r="L16" s="218">
        <f>SUMIF('Budgets structures et projets '!$B$276:$B$300,'Menu déroulant'!$A9,'Budgets structures et projets '!$E$276:$E$300)</f>
        <v>0</v>
      </c>
      <c r="M16" s="219">
        <f t="shared" si="5"/>
        <v>19291.5</v>
      </c>
      <c r="N16" s="212" t="str">
        <f>'Menu déroulant'!$B7</f>
        <v>ASP - Emploi aidés</v>
      </c>
      <c r="O16" s="217">
        <f>SUMIF('Budgets structures et projets '!$H$5:$H$21,'Menu déroulant'!$B7,'Budgets structures et projets '!$K$5:$K$21)</f>
        <v>0</v>
      </c>
      <c r="P16" s="217">
        <f>SUMIF('Budgets structures et projets '!$H$25:$H$49,'Menu déroulant'!$B7,'Budgets structures et projets '!$K$25:$K$49)</f>
        <v>0</v>
      </c>
      <c r="Q16" s="217">
        <f>SUMIF('Budgets structures et projets '!$H$53:$H$77,'Menu déroulant'!$B7,'Budgets structures et projets '!$K$53:$K$77)</f>
        <v>0</v>
      </c>
      <c r="R16" s="217">
        <f>SUMIF('Budgets structures et projets '!$H$81:$H$104,'Menu déroulant'!$B7,'Budgets structures et projets '!$K$81:$K$104)</f>
        <v>0</v>
      </c>
      <c r="S16" s="217">
        <f>SUMIF('Budgets structures et projets '!$H$108:$H$132,'Menu déroulant'!$B7,'Budgets structures et projets '!$K$108:$K$132)</f>
        <v>0</v>
      </c>
      <c r="T16" s="217">
        <f>SUMIF('Budgets structures et projets '!$H$136:$H$160,'Menu déroulant'!$B7,'Budgets structures et projets '!$K$136:$K$160)</f>
        <v>0</v>
      </c>
      <c r="U16" s="217">
        <f>SUMIF('Budgets structures et projets '!$H$164:$H$188,'Menu déroulant'!$B7,'Budgets structures et projets '!$K$164:$K$188)</f>
        <v>0</v>
      </c>
      <c r="V16" s="217">
        <f>SUMIF('Budgets structures et projets '!$H$192:$H$216,'Menu déroulant'!$B7,'Budgets structures et projets '!$K$192:$K$216)</f>
        <v>0</v>
      </c>
      <c r="W16" s="217">
        <f>SUMIF('Budgets structures et projets '!$H$220:$H$244,'Menu déroulant'!$B7,'Budgets structures et projets '!$K$220:$K$244)</f>
        <v>0</v>
      </c>
      <c r="X16" s="217">
        <f>SUMIF('Budgets structures et projets '!$H$242:$H$248,'Menu déroulant'!$B7,'Budgets structures et projets '!$K$248:$K$272)</f>
        <v>0</v>
      </c>
      <c r="Y16" s="217">
        <f>SUMIF('Budgets structures et projets '!$H$276:$H$300,'Menu déroulant'!$B7,'Budgets structures et projets '!$K$276:$K$300)</f>
        <v>0</v>
      </c>
      <c r="Z16" s="219">
        <f>SUM(O16:Y16)</f>
        <v>0</v>
      </c>
      <c r="AA16" s="44"/>
      <c r="AB16" s="44"/>
      <c r="AC16" s="44"/>
      <c r="AD16" s="44"/>
    </row>
    <row r="17" ht="15.75" customHeight="1">
      <c r="A17" s="214" t="s">
        <v>62</v>
      </c>
      <c r="B17" s="215">
        <f t="shared" ref="B17:L17" si="8">B18+B19+B20+B21+B22+B23</f>
        <v>206.8</v>
      </c>
      <c r="C17" s="215">
        <f t="shared" si="8"/>
        <v>0</v>
      </c>
      <c r="D17" s="215">
        <f t="shared" si="8"/>
        <v>0</v>
      </c>
      <c r="E17" s="215">
        <f t="shared" si="8"/>
        <v>200</v>
      </c>
      <c r="F17" s="215">
        <f t="shared" si="8"/>
        <v>0</v>
      </c>
      <c r="G17" s="215">
        <f t="shared" si="8"/>
        <v>0</v>
      </c>
      <c r="H17" s="215">
        <f t="shared" si="8"/>
        <v>0</v>
      </c>
      <c r="I17" s="215">
        <f t="shared" si="8"/>
        <v>0</v>
      </c>
      <c r="J17" s="215">
        <f t="shared" si="8"/>
        <v>0</v>
      </c>
      <c r="K17" s="215">
        <f t="shared" si="8"/>
        <v>0</v>
      </c>
      <c r="L17" s="215">
        <f t="shared" si="8"/>
        <v>0</v>
      </c>
      <c r="M17" s="216">
        <f t="shared" si="5"/>
        <v>406.8</v>
      </c>
      <c r="N17" s="212"/>
      <c r="O17" s="217"/>
      <c r="P17" s="217"/>
      <c r="Q17" s="217"/>
      <c r="R17" s="217"/>
      <c r="S17" s="77"/>
      <c r="T17" s="217"/>
      <c r="U17" s="217"/>
      <c r="V17" s="217"/>
      <c r="W17" s="217"/>
      <c r="X17" s="217"/>
      <c r="Y17" s="77"/>
      <c r="Z17" s="219"/>
      <c r="AA17" s="44"/>
      <c r="AB17" s="44"/>
      <c r="AC17" s="44"/>
      <c r="AD17" s="44"/>
    </row>
    <row r="18" ht="15.75" customHeight="1">
      <c r="A18" s="212" t="str">
        <f>'Menu déroulant'!$A10</f>
        <v>Rémunération d'intermédiaires et honoraires</v>
      </c>
      <c r="B18" s="217">
        <f>SUMIF('Budgets structures et projets '!$B$5:$B$21,'Menu déroulant'!$A10,'Budgets structures et projets '!$E$5:$E$21)</f>
        <v>0</v>
      </c>
      <c r="C18" s="217">
        <f>SUMIF('Budgets structures et projets '!$B$25:$B$49,'Menu déroulant'!$A10,'Budgets structures et projets '!$E$25:$E$49)</f>
        <v>0</v>
      </c>
      <c r="D18" s="217">
        <f>SUMIF('Budgets structures et projets '!$B$53:$B$77,'Menu déroulant'!$A10,'Budgets structures et projets '!$E$53:$E$77)</f>
        <v>0</v>
      </c>
      <c r="E18" s="217">
        <f>SUMIF('Budgets structures et projets '!$B$81:$B$104,'Menu déroulant'!$A10,'Budgets structures et projets '!$E$81:$E$104)</f>
        <v>0</v>
      </c>
      <c r="F18" s="77">
        <f>SUMIF('Budgets structures et projets '!$B$81:$B$104,'Menu déroulant'!$A10,'Budgets structures et projets '!$E$108:$E$132)</f>
        <v>0</v>
      </c>
      <c r="G18" s="218">
        <f>SUMIF('Budgets structures et projets '!$B$136:$B$160,'Menu déroulant'!$A10,'Budgets structures et projets '!$E$136:$E$160)</f>
        <v>0</v>
      </c>
      <c r="H18" s="217">
        <f>SUMIF('Budgets structures et projets '!$B$164:$B$188,'Menu déroulant'!$A10,'Budgets structures et projets '!$E$164:$E$188)</f>
        <v>0</v>
      </c>
      <c r="I18" s="217">
        <f>SUMIF('Budgets structures et projets '!$B$192:$B$216,'Menu déroulant'!$A10,'Budgets structures et projets '!$E$192:$E$216)</f>
        <v>0</v>
      </c>
      <c r="J18" s="217">
        <f>SUMIF('Budgets structures et projets '!$B$220:$B$244,'Menu déroulant'!$A10,'Budgets structures et projets '!$E$220:$E$244)</f>
        <v>0</v>
      </c>
      <c r="K18" s="218">
        <f>SUMIF('Budgets structures et projets '!$B$248:$B$272,'Menu déroulant'!$A10,'Budgets structures et projets '!$E$248:$E$272)</f>
        <v>0</v>
      </c>
      <c r="L18" s="218">
        <f>SUMIF('Budgets structures et projets '!$B$276:$B$300,'Menu déroulant'!$A10,'Budgets structures et projets '!$E$276:$E$300)</f>
        <v>0</v>
      </c>
      <c r="M18" s="219">
        <f t="shared" si="5"/>
        <v>0</v>
      </c>
      <c r="N18" s="212" t="str">
        <f>'Menu déroulant'!$B8</f>
        <v>Subventions Europe (FSE, FEDER)</v>
      </c>
      <c r="O18" s="217">
        <f>SUMIF('Budgets structures et projets '!$H$5:$H$21,'Menu déroulant'!$B8,'Budgets structures et projets '!$K$5:$K$21)</f>
        <v>0</v>
      </c>
      <c r="P18" s="217">
        <f>SUMIF('Budgets structures et projets '!$H$25:$H$49,'Menu déroulant'!$B8,'Budgets structures et projets '!$K$25:$K$49)</f>
        <v>0</v>
      </c>
      <c r="Q18" s="217">
        <f>SUMIF('Budgets structures et projets '!$H$53:$H$77,'Menu déroulant'!$B8,'Budgets structures et projets '!$K$53:$K$77)</f>
        <v>0</v>
      </c>
      <c r="R18" s="217">
        <f>SUMIF('Budgets structures et projets '!$H$81:$H$104,'Menu déroulant'!$B8,'Budgets structures et projets '!$K$81:$K$104)</f>
        <v>0</v>
      </c>
      <c r="S18" s="217">
        <f>SUMIF('Budgets structures et projets '!$H$108:$H$132,'Menu déroulant'!$B8,'Budgets structures et projets '!$K$108:$K$132)</f>
        <v>0</v>
      </c>
      <c r="T18" s="217">
        <f>SUMIF('Budgets structures et projets '!$H$136:$H$160,'Menu déroulant'!$B8,'Budgets structures et projets '!$K$136:$K$160)</f>
        <v>0</v>
      </c>
      <c r="U18" s="217">
        <f>SUMIF('Budgets structures et projets '!$H$164:$H$188,'Menu déroulant'!$B8,'Budgets structures et projets '!$K$164:$K$188)</f>
        <v>0</v>
      </c>
      <c r="V18" s="217">
        <f>SUMIF('Budgets structures et projets '!$H$192:$H$216,'Menu déroulant'!$B8,'Budgets structures et projets '!$K$192:$K$216)</f>
        <v>0</v>
      </c>
      <c r="W18" s="217">
        <f>SUMIF('Budgets structures et projets '!$H$220:$H$244,'Menu déroulant'!$B8,'Budgets structures et projets '!$K$220:$K$244)</f>
        <v>0</v>
      </c>
      <c r="X18" s="217">
        <f>SUMIF('Budgets structures et projets '!$H$242:$H$248,'Menu déroulant'!$B8,'Budgets structures et projets '!$K$248:$K$272)</f>
        <v>0</v>
      </c>
      <c r="Y18" s="217">
        <f>SUMIF('Budgets structures et projets '!$H$276:$H$300,'Menu déroulant'!$B8,'Budgets structures et projets '!$K$276:$K$300)</f>
        <v>0</v>
      </c>
      <c r="Z18" s="219">
        <f>SUM(O18:Y18)</f>
        <v>0</v>
      </c>
      <c r="AA18" s="44"/>
      <c r="AB18" s="44"/>
      <c r="AC18" s="44"/>
      <c r="AD18" s="44"/>
    </row>
    <row r="19" ht="15.75" customHeight="1">
      <c r="A19" s="212" t="str">
        <f>'Menu déroulant'!$A11</f>
        <v>Publicité-publications</v>
      </c>
      <c r="B19" s="217">
        <f>SUMIF('Budgets structures et projets '!$B$5:$B$21,'Menu déroulant'!$A11,'Budgets structures et projets '!$E$5:$E$21)</f>
        <v>154</v>
      </c>
      <c r="C19" s="217">
        <f>SUMIF('Budgets structures et projets '!$B$25:$B$49,'Menu déroulant'!$A11,'Budgets structures et projets '!$E$25:$E$49)</f>
        <v>0</v>
      </c>
      <c r="D19" s="217">
        <f>SUMIF('Budgets structures et projets '!$B$53:$B$77,'Menu déroulant'!$A11,'Budgets structures et projets '!$E$53:$E$77)</f>
        <v>0</v>
      </c>
      <c r="E19" s="217">
        <f>SUMIF('Budgets structures et projets '!$B$81:$B$104,'Menu déroulant'!$A11,'Budgets structures et projets '!$E$81:$E$104)</f>
        <v>0</v>
      </c>
      <c r="F19" s="77">
        <f>SUMIF('Budgets structures et projets '!$B$81:$B$104,'Menu déroulant'!$A11,'Budgets structures et projets '!$E$108:$E$132)</f>
        <v>0</v>
      </c>
      <c r="G19" s="218">
        <f>SUMIF('Budgets structures et projets '!$B$136:$B$160,'Menu déroulant'!$A11,'Budgets structures et projets '!$E$136:$E$160)</f>
        <v>0</v>
      </c>
      <c r="H19" s="217">
        <f>SUMIF('Budgets structures et projets '!$B$164:$B$188,'Menu déroulant'!$A11,'Budgets structures et projets '!$E$164:$E$188)</f>
        <v>0</v>
      </c>
      <c r="I19" s="217">
        <f>SUMIF('Budgets structures et projets '!$B$192:$B$216,'Menu déroulant'!$A11,'Budgets structures et projets '!$E$192:$E$216)</f>
        <v>0</v>
      </c>
      <c r="J19" s="217">
        <f>SUMIF('Budgets structures et projets '!$B$220:$B$244,'Menu déroulant'!$A11,'Budgets structures et projets '!$E$220:$E$244)</f>
        <v>0</v>
      </c>
      <c r="K19" s="218">
        <f>SUMIF('Budgets structures et projets '!$B$248:$B$272,'Menu déroulant'!$A11,'Budgets structures et projets '!$E$248:$E$272)</f>
        <v>0</v>
      </c>
      <c r="L19" s="218">
        <f>SUMIF('Budgets structures et projets '!$B$276:$B$300,'Menu déroulant'!$A11,'Budgets structures et projets '!$E$276:$E$300)</f>
        <v>0</v>
      </c>
      <c r="M19" s="219">
        <f t="shared" si="5"/>
        <v>154</v>
      </c>
      <c r="N19" s="212"/>
      <c r="O19" s="217"/>
      <c r="P19" s="217"/>
      <c r="Q19" s="217"/>
      <c r="R19" s="217"/>
      <c r="S19" s="77"/>
      <c r="T19" s="217"/>
      <c r="U19" s="217"/>
      <c r="V19" s="217"/>
      <c r="W19" s="217"/>
      <c r="X19" s="217"/>
      <c r="Y19" s="77"/>
      <c r="Z19" s="219"/>
      <c r="AA19" s="44"/>
      <c r="AB19" s="44"/>
      <c r="AC19" s="44"/>
      <c r="AD19" s="44"/>
    </row>
    <row r="20" ht="15.75" customHeight="1">
      <c r="A20" s="212" t="str">
        <f>'Menu déroulant'!$A12</f>
        <v>Déplacements</v>
      </c>
      <c r="B20" s="217">
        <f>SUMIF('Budgets structures et projets '!$B$5:$B$21,'Menu déroulant'!$A12,'Budgets structures et projets '!$E$5:$E$21)</f>
        <v>0</v>
      </c>
      <c r="C20" s="217">
        <f>SUMIF('Budgets structures et projets '!$B$25:$B$49,'Menu déroulant'!$A12,'Budgets structures et projets '!$E$25:$E$49)</f>
        <v>0</v>
      </c>
      <c r="D20" s="217">
        <f>SUMIF('Budgets structures et projets '!$B$53:$B$77,'Menu déroulant'!$A12,'Budgets structures et projets '!$E$53:$E$77)</f>
        <v>0</v>
      </c>
      <c r="E20" s="217">
        <f>SUMIF('Budgets structures et projets '!$B$81:$B$104,'Menu déroulant'!$A12,'Budgets structures et projets '!$E$81:$E$104)</f>
        <v>200</v>
      </c>
      <c r="F20" s="77">
        <f>SUMIF('Budgets structures et projets '!$B$81:$B$104,'Menu déroulant'!$A12,'Budgets structures et projets '!$E$108:$E$132)</f>
        <v>0</v>
      </c>
      <c r="G20" s="218">
        <f>SUMIF('Budgets structures et projets '!$B$136:$B$160,'Menu déroulant'!$A12,'Budgets structures et projets '!$E$136:$E$160)</f>
        <v>0</v>
      </c>
      <c r="H20" s="217">
        <f>SUMIF('Budgets structures et projets '!$B$164:$B$188,'Menu déroulant'!$A12,'Budgets structures et projets '!$E$164:$E$188)</f>
        <v>0</v>
      </c>
      <c r="I20" s="217">
        <f>SUMIF('Budgets structures et projets '!$B$192:$B$216,'Menu déroulant'!$A12,'Budgets structures et projets '!$E$192:$E$216)</f>
        <v>0</v>
      </c>
      <c r="J20" s="217">
        <f>SUMIF('Budgets structures et projets '!$B$220:$B$244,'Menu déroulant'!$A12,'Budgets structures et projets '!$E$220:$E$244)</f>
        <v>0</v>
      </c>
      <c r="K20" s="218">
        <f>SUMIF('Budgets structures et projets '!$B$248:$B$272,'Menu déroulant'!$A12,'Budgets structures et projets '!$E$248:$E$272)</f>
        <v>0</v>
      </c>
      <c r="L20" s="218">
        <f>SUMIF('Budgets structures et projets '!$B$276:$B$300,'Menu déroulant'!$A12,'Budgets structures et projets '!$E$276:$E$300)</f>
        <v>0</v>
      </c>
      <c r="M20" s="219">
        <f t="shared" si="5"/>
        <v>200</v>
      </c>
      <c r="N20" s="212" t="str">
        <f>'Menu déroulant'!$B9</f>
        <v>Subventions Région</v>
      </c>
      <c r="O20" s="217">
        <f>SUMIF('Budgets structures et projets '!$H$5:$H$21,'Menu déroulant'!$B9,'Budgets structures et projets '!$K$5:$K$21)</f>
        <v>0</v>
      </c>
      <c r="P20" s="217">
        <f>SUMIF('Budgets structures et projets '!$H$25:$H$49,'Menu déroulant'!$B9,'Budgets structures et projets '!$K$25:$K$49)</f>
        <v>0</v>
      </c>
      <c r="Q20" s="217">
        <f>SUMIF('Budgets structures et projets '!$H$53:$H$77,'Menu déroulant'!$B9,'Budgets structures et projets '!$K$53:$K$77)</f>
        <v>0</v>
      </c>
      <c r="R20" s="217">
        <f>SUMIF('Budgets structures et projets '!$H$81:$H$104,'Menu déroulant'!$B9,'Budgets structures et projets '!$K$81:$K$104)</f>
        <v>4500</v>
      </c>
      <c r="S20" s="217">
        <f>SUMIF('Budgets structures et projets '!$H$108:$H$132,'Menu déroulant'!$B9,'Budgets structures et projets '!$K$108:$K$132)</f>
        <v>0</v>
      </c>
      <c r="T20" s="217">
        <f>SUMIF('Budgets structures et projets '!$H$136:$H$160,'Menu déroulant'!$B9,'Budgets structures et projets '!$K$136:$K$160)</f>
        <v>0</v>
      </c>
      <c r="U20" s="217">
        <f>SUMIF('Budgets structures et projets '!$H$164:$H$188,'Menu déroulant'!$B9,'Budgets structures et projets '!$K$164:$K$188)</f>
        <v>0</v>
      </c>
      <c r="V20" s="217">
        <f>SUMIF('Budgets structures et projets '!$H$192:$H$216,'Menu déroulant'!$B9,'Budgets structures et projets '!$K$192:$K$216)</f>
        <v>0</v>
      </c>
      <c r="W20" s="217">
        <f>SUMIF('Budgets structures et projets '!$H$220:$H$244,'Menu déroulant'!$B9,'Budgets structures et projets '!$K$220:$K$244)</f>
        <v>0</v>
      </c>
      <c r="X20" s="217">
        <f>SUMIF('Budgets structures et projets '!$H$242:$H$248,'Menu déroulant'!$B9,'Budgets structures et projets '!$K$248:$K$272)</f>
        <v>0</v>
      </c>
      <c r="Y20" s="217">
        <f>SUMIF('Budgets structures et projets '!$H$276:$H$300,'Menu déroulant'!$B9,'Budgets structures et projets '!$K$276:$K$300)</f>
        <v>0</v>
      </c>
      <c r="Z20" s="219">
        <f>SUM(O20:Y20)</f>
        <v>4500</v>
      </c>
      <c r="AA20" s="44"/>
      <c r="AB20" s="44"/>
      <c r="AC20" s="44"/>
      <c r="AD20" s="44"/>
    </row>
    <row r="21" ht="15.75" customHeight="1">
      <c r="A21" s="212" t="str">
        <f>'Menu déroulant'!$A13</f>
        <v>Missions et réceptions</v>
      </c>
      <c r="B21" s="217">
        <f>SUMIF('Budgets structures et projets '!$B$5:$B$21,'Menu déroulant'!$A13,'Budgets structures et projets '!$E$5:$E$21)</f>
        <v>0</v>
      </c>
      <c r="C21" s="217">
        <f>SUMIF('Budgets structures et projets '!$B$25:$B$49,'Menu déroulant'!$A13,'Budgets structures et projets '!$E$25:$E$49)</f>
        <v>0</v>
      </c>
      <c r="D21" s="217">
        <f>SUMIF('Budgets structures et projets '!$B$53:$B$77,'Menu déroulant'!$A13,'Budgets structures et projets '!$E$53:$E$77)</f>
        <v>0</v>
      </c>
      <c r="E21" s="217">
        <f>SUMIF('Budgets structures et projets '!$B$81:$B$104,'Menu déroulant'!$A13,'Budgets structures et projets '!$E$81:$E$104)</f>
        <v>0</v>
      </c>
      <c r="F21" s="77">
        <f>SUMIF('Budgets structures et projets '!$B$81:$B$104,'Menu déroulant'!$A13,'Budgets structures et projets '!$E$108:$E$132)</f>
        <v>0</v>
      </c>
      <c r="G21" s="218">
        <f>SUMIF('Budgets structures et projets '!$B$136:$B$160,'Menu déroulant'!$A13,'Budgets structures et projets '!$E$136:$E$160)</f>
        <v>0</v>
      </c>
      <c r="H21" s="217">
        <f>SUMIF('Budgets structures et projets '!$B$164:$B$188,'Menu déroulant'!$A13,'Budgets structures et projets '!$E$164:$E$188)</f>
        <v>0</v>
      </c>
      <c r="I21" s="217">
        <f>SUMIF('Budgets structures et projets '!$B$192:$B$216,'Menu déroulant'!$A13,'Budgets structures et projets '!$E$192:$E$216)</f>
        <v>0</v>
      </c>
      <c r="J21" s="217">
        <f>SUMIF('Budgets structures et projets '!$B$220:$B$244,'Menu déroulant'!$A13,'Budgets structures et projets '!$E$220:$E$244)</f>
        <v>0</v>
      </c>
      <c r="K21" s="218">
        <f>SUMIF('Budgets structures et projets '!$B$248:$B$272,'Menu déroulant'!$A13,'Budgets structures et projets '!$E$248:$E$272)</f>
        <v>0</v>
      </c>
      <c r="L21" s="218">
        <f>SUMIF('Budgets structures et projets '!$B$276:$B$300,'Menu déroulant'!$A13,'Budgets structures et projets '!$E$276:$E$300)</f>
        <v>0</v>
      </c>
      <c r="M21" s="219">
        <f t="shared" si="5"/>
        <v>0</v>
      </c>
      <c r="N21" s="212"/>
      <c r="O21" s="217"/>
      <c r="P21" s="217"/>
      <c r="Q21" s="217"/>
      <c r="R21" s="217"/>
      <c r="S21" s="77"/>
      <c r="T21" s="217"/>
      <c r="U21" s="217"/>
      <c r="V21" s="217"/>
      <c r="W21" s="217"/>
      <c r="X21" s="217"/>
      <c r="Y21" s="77"/>
      <c r="Z21" s="219"/>
      <c r="AA21" s="44"/>
      <c r="AB21" s="44"/>
      <c r="AC21" s="44"/>
      <c r="AD21" s="44"/>
    </row>
    <row r="22" ht="15.75" customHeight="1">
      <c r="A22" s="212" t="str">
        <f>'Menu déroulant'!$A14</f>
        <v>Frais postaux, téléphone &amp; internet</v>
      </c>
      <c r="B22" s="217">
        <f>SUMIF('Budgets structures et projets '!$B$5:$B$21,'Menu déroulant'!$A14,'Budgets structures et projets '!$E$5:$E$21)</f>
        <v>0</v>
      </c>
      <c r="C22" s="217">
        <f>SUMIF('Budgets structures et projets '!$B$25:$B$49,'Menu déroulant'!$A14,'Budgets structures et projets '!$E$25:$E$49)</f>
        <v>0</v>
      </c>
      <c r="D22" s="217">
        <f>SUMIF('Budgets structures et projets '!$B$53:$B$77,'Menu déroulant'!$A14,'Budgets structures et projets '!$E$53:$E$77)</f>
        <v>0</v>
      </c>
      <c r="E22" s="217">
        <f>SUMIF('Budgets structures et projets '!$B$81:$B$104,'Menu déroulant'!$A14,'Budgets structures et projets '!$E$81:$E$104)</f>
        <v>0</v>
      </c>
      <c r="F22" s="77">
        <f>SUMIF('Budgets structures et projets '!$B$81:$B$104,'Menu déroulant'!$A14,'Budgets structures et projets '!$E$108:$E$132)</f>
        <v>0</v>
      </c>
      <c r="G22" s="218">
        <f>SUMIF('Budgets structures et projets '!$B$136:$B$160,'Menu déroulant'!$A14,'Budgets structures et projets '!$E$136:$E$160)</f>
        <v>0</v>
      </c>
      <c r="H22" s="217">
        <f>SUMIF('Budgets structures et projets '!$B$164:$B$188,'Menu déroulant'!$A14,'Budgets structures et projets '!$E$164:$E$188)</f>
        <v>0</v>
      </c>
      <c r="I22" s="217">
        <f>SUMIF('Budgets structures et projets '!$B$192:$B$216,'Menu déroulant'!$A14,'Budgets structures et projets '!$E$192:$E$216)</f>
        <v>0</v>
      </c>
      <c r="J22" s="217">
        <f>SUMIF('Budgets structures et projets '!$B$220:$B$244,'Menu déroulant'!$A14,'Budgets structures et projets '!$E$220:$E$244)</f>
        <v>0</v>
      </c>
      <c r="K22" s="218">
        <f>SUMIF('Budgets structures et projets '!$B$248:$B$272,'Menu déroulant'!$A14,'Budgets structures et projets '!$E$248:$E$272)</f>
        <v>0</v>
      </c>
      <c r="L22" s="218">
        <f>SUMIF('Budgets structures et projets '!$B$276:$B$300,'Menu déroulant'!$A14,'Budgets structures et projets '!$E$276:$E$300)</f>
        <v>0</v>
      </c>
      <c r="M22" s="219">
        <f t="shared" si="5"/>
        <v>0</v>
      </c>
      <c r="N22" s="212" t="str">
        <f>'Menu déroulant'!$B10</f>
        <v>Subventions Département</v>
      </c>
      <c r="O22" s="217">
        <f>SUMIF('Budgets structures et projets '!$H$5:$H$21,'Menu déroulant'!$B10,'Budgets structures et projets '!$K$5:$K$21)</f>
        <v>0</v>
      </c>
      <c r="P22" s="217">
        <f>SUMIF('Budgets structures et projets '!$H$25:$H$49,'Menu déroulant'!$B10,'Budgets structures et projets '!$K$25:$K$49)</f>
        <v>0</v>
      </c>
      <c r="Q22" s="217">
        <f>SUMIF('Budgets structures et projets '!$H$53:$H$77,'Menu déroulant'!$B10,'Budgets structures et projets '!$K$53:$K$77)</f>
        <v>0</v>
      </c>
      <c r="R22" s="217">
        <f>SUMIF('Budgets structures et projets '!$H$81:$H$104,'Menu déroulant'!$B10,'Budgets structures et projets '!$K$81:$K$104)</f>
        <v>0</v>
      </c>
      <c r="S22" s="217">
        <f>SUMIF('Budgets structures et projets '!$H$108:$H$132,'Menu déroulant'!$B10,'Budgets structures et projets '!$K$108:$K$132)</f>
        <v>0</v>
      </c>
      <c r="T22" s="217">
        <f>SUMIF('Budgets structures et projets '!$H$136:$H$160,'Menu déroulant'!$B10,'Budgets structures et projets '!$K$136:$K$160)</f>
        <v>0</v>
      </c>
      <c r="U22" s="217">
        <f>SUMIF('Budgets structures et projets '!$H$164:$H$188,'Menu déroulant'!$B10,'Budgets structures et projets '!$K$164:$K$188)</f>
        <v>0</v>
      </c>
      <c r="V22" s="217">
        <f>SUMIF('Budgets structures et projets '!$H$192:$H$216,'Menu déroulant'!$B10,'Budgets structures et projets '!$K$192:$K$216)</f>
        <v>0</v>
      </c>
      <c r="W22" s="217">
        <f>SUMIF('Budgets structures et projets '!$H$220:$H$244,'Menu déroulant'!$B10,'Budgets structures et projets '!$K$220:$K$244)</f>
        <v>0</v>
      </c>
      <c r="X22" s="217">
        <f>SUMIF('Budgets structures et projets '!$H$242:$H$248,'Menu déroulant'!$B10,'Budgets structures et projets '!$K$248:$K$272)</f>
        <v>0</v>
      </c>
      <c r="Y22" s="217">
        <f>SUMIF('Budgets structures et projets '!$H$276:$H$300,'Menu déroulant'!$B10,'Budgets structures et projets '!$K$276:$K$300)</f>
        <v>0</v>
      </c>
      <c r="Z22" s="219">
        <f>SUM(O22:Y22)</f>
        <v>0</v>
      </c>
      <c r="AA22" s="44"/>
      <c r="AB22" s="44"/>
      <c r="AC22" s="44"/>
      <c r="AD22" s="44"/>
    </row>
    <row r="23" ht="15.75" customHeight="1">
      <c r="A23" s="212" t="str">
        <f>'Menu déroulant'!$A15</f>
        <v>Services bancaires</v>
      </c>
      <c r="B23" s="217">
        <f>SUMIF('Budgets structures et projets '!$B$5:$B$21,'Menu déroulant'!$A15,'Budgets structures et projets '!$E$5:$E$21)</f>
        <v>52.8</v>
      </c>
      <c r="C23" s="217">
        <f>SUMIF('Budgets structures et projets '!$B$25:$B$49,'Menu déroulant'!$A15,'Budgets structures et projets '!$E$25:$E$49)</f>
        <v>0</v>
      </c>
      <c r="D23" s="217">
        <f>SUMIF('Budgets structures et projets '!$B$53:$B$77,'Menu déroulant'!$A15,'Budgets structures et projets '!$E$53:$E$77)</f>
        <v>0</v>
      </c>
      <c r="E23" s="217">
        <f>SUMIF('Budgets structures et projets '!$B$81:$B$104,'Menu déroulant'!$A15,'Budgets structures et projets '!$E$81:$E$104)</f>
        <v>0</v>
      </c>
      <c r="F23" s="77">
        <f>SUMIF('Budgets structures et projets '!$B$81:$B$104,'Menu déroulant'!$A15,'Budgets structures et projets '!$E$108:$E$132)</f>
        <v>0</v>
      </c>
      <c r="G23" s="218">
        <f>SUMIF('Budgets structures et projets '!$B$136:$B$160,'Menu déroulant'!$A15,'Budgets structures et projets '!$E$136:$E$160)</f>
        <v>0</v>
      </c>
      <c r="H23" s="217">
        <f>SUMIF('Budgets structures et projets '!$B$164:$B$188,'Menu déroulant'!$A15,'Budgets structures et projets '!$E$164:$E$188)</f>
        <v>0</v>
      </c>
      <c r="I23" s="217">
        <f>SUMIF('Budgets structures et projets '!$B$192:$B$216,'Menu déroulant'!$A15,'Budgets structures et projets '!$E$192:$E$216)</f>
        <v>0</v>
      </c>
      <c r="J23" s="217">
        <f>SUMIF('Budgets structures et projets '!$B$220:$B$244,'Menu déroulant'!$A15,'Budgets structures et projets '!$E$220:$E$244)</f>
        <v>0</v>
      </c>
      <c r="K23" s="218">
        <f>SUMIF('Budgets structures et projets '!$B$248:$B$272,'Menu déroulant'!$A15,'Budgets structures et projets '!$E$248:$E$272)</f>
        <v>0</v>
      </c>
      <c r="L23" s="218">
        <f>SUMIF('Budgets structures et projets '!$B$276:$B$300,'Menu déroulant'!$A15,'Budgets structures et projets '!$E$276:$E$300)</f>
        <v>0</v>
      </c>
      <c r="M23" s="219">
        <f t="shared" si="5"/>
        <v>52.8</v>
      </c>
      <c r="N23" s="212" t="s">
        <v>64</v>
      </c>
      <c r="O23" s="220"/>
      <c r="P23" s="217"/>
      <c r="Q23" s="217"/>
      <c r="R23" s="217"/>
      <c r="S23" s="77"/>
      <c r="T23" s="217"/>
      <c r="U23" s="220"/>
      <c r="V23" s="217"/>
      <c r="W23" s="217"/>
      <c r="X23" s="217"/>
      <c r="Y23" s="77"/>
      <c r="Z23" s="219"/>
      <c r="AA23" s="44"/>
      <c r="AB23" s="44"/>
      <c r="AC23" s="44"/>
      <c r="AD23" s="44"/>
    </row>
    <row r="24" ht="15.75" customHeight="1">
      <c r="A24" s="212"/>
      <c r="B24" s="221"/>
      <c r="C24" s="222"/>
      <c r="D24" s="222"/>
      <c r="E24" s="221"/>
      <c r="F24" s="222"/>
      <c r="G24" s="222"/>
      <c r="H24" s="222"/>
      <c r="I24" s="222"/>
      <c r="J24" s="221"/>
      <c r="K24" s="222"/>
      <c r="L24" s="222"/>
      <c r="M24" s="219">
        <f t="shared" si="5"/>
        <v>0</v>
      </c>
      <c r="N24" s="212" t="s">
        <v>64</v>
      </c>
      <c r="O24" s="220"/>
      <c r="P24" s="217"/>
      <c r="Q24" s="217"/>
      <c r="R24" s="217"/>
      <c r="S24" s="77"/>
      <c r="T24" s="217"/>
      <c r="U24" s="220"/>
      <c r="V24" s="217"/>
      <c r="W24" s="217"/>
      <c r="X24" s="217"/>
      <c r="Y24" s="77"/>
      <c r="Z24" s="219"/>
      <c r="AA24" s="44"/>
      <c r="AB24" s="44"/>
      <c r="AC24" s="44"/>
      <c r="AD24" s="44"/>
    </row>
    <row r="25" ht="28.5" customHeight="1">
      <c r="A25" s="214" t="s">
        <v>65</v>
      </c>
      <c r="B25" s="223">
        <f>SUMIF('Budgets structures et projets '!$B$5:$B$21,'Menu déroulant'!$A16,'Budgets structures et projets '!$E$5:$E$21)</f>
        <v>0</v>
      </c>
      <c r="C25" s="223">
        <f>SUMIF('Budgets structures et projets '!$B$25:$B$49,'Menu déroulant'!$A16,'Budgets structures et projets '!$E$25:$E$49)</f>
        <v>0</v>
      </c>
      <c r="D25" s="223">
        <f>SUMIF('Budgets structures et projets '!$B$53:$B$77,'Menu déroulant'!$A16,'Budgets structures et projets '!$E$53:$E$77)</f>
        <v>0</v>
      </c>
      <c r="E25" s="223">
        <f>SUMIF('Budgets structures et projets '!$B$81:$B$104,'Menu déroulant'!$A16,'Budgets structures et projets '!$E$81:$E$104)</f>
        <v>0</v>
      </c>
      <c r="F25" s="223">
        <f>SUMIF('Budgets structures et projets '!$B$81:$B$104,'Menu déroulant'!$A16,'Budgets structures et projets '!$E$108:$E$132)</f>
        <v>0</v>
      </c>
      <c r="G25" s="223">
        <f>SUMIF('Budgets structures et projets '!$B$136:$B$160,'Menu déroulant'!$A16,'Budgets structures et projets '!$E$136:$E$160)</f>
        <v>0</v>
      </c>
      <c r="H25" s="223">
        <f>SUMIF('Budgets structures et projets '!$B$164:$B$188,'Menu déroulant'!$A16,'Budgets structures et projets '!$E$164:$E$188)</f>
        <v>0</v>
      </c>
      <c r="I25" s="223">
        <f>SUMIF('Budgets structures et projets '!$B$192:$B$216,'Menu déroulant'!$A16,'Budgets structures et projets '!$E$192:$E$216)</f>
        <v>0</v>
      </c>
      <c r="J25" s="223">
        <f>SUMIF('Budgets structures et projets '!$B$220:$B$244,'Menu déroulant'!$A16,'Budgets structures et projets '!$E$220:$E$244)</f>
        <v>0</v>
      </c>
      <c r="K25" s="223">
        <f>SUMIF('Budgets structures et projets '!$B$248:$B$272,'Menu déroulant'!$A16,'Budgets structures et projets '!$E$248:$E$272)</f>
        <v>0</v>
      </c>
      <c r="L25" s="223">
        <f>SUMIF('Budgets structures et projets '!$B$276:$B$300,'Menu déroulant'!$A16,'Budgets structures et projets '!$E$276:$E$300)</f>
        <v>0</v>
      </c>
      <c r="M25" s="216">
        <f t="shared" si="5"/>
        <v>0</v>
      </c>
      <c r="N25" s="212" t="s">
        <v>64</v>
      </c>
      <c r="O25" s="220"/>
      <c r="P25" s="217"/>
      <c r="Q25" s="217"/>
      <c r="R25" s="217"/>
      <c r="S25" s="77"/>
      <c r="T25" s="217"/>
      <c r="U25" s="220"/>
      <c r="V25" s="217"/>
      <c r="W25" s="217"/>
      <c r="X25" s="217"/>
      <c r="Y25" s="77"/>
      <c r="Z25" s="219"/>
      <c r="AA25" s="44"/>
      <c r="AB25" s="44"/>
      <c r="AC25" s="44"/>
      <c r="AD25" s="44"/>
    </row>
    <row r="26" ht="15.75" customHeight="1">
      <c r="A26" s="224"/>
      <c r="B26" s="225"/>
      <c r="C26" s="225"/>
      <c r="D26" s="225"/>
      <c r="E26" s="225"/>
      <c r="F26" s="226"/>
      <c r="G26" s="226"/>
      <c r="H26" s="225"/>
      <c r="I26" s="225"/>
      <c r="J26" s="225"/>
      <c r="K26" s="226"/>
      <c r="L26" s="226"/>
      <c r="M26" s="219"/>
      <c r="N26" s="212" t="str">
        <f>'Menu déroulant'!$B11</f>
        <v>Subventions Ville de Paris</v>
      </c>
      <c r="O26" s="217">
        <f>SUMIF('Budgets structures et projets '!$H$5:$H$21,'Menu déroulant'!$B11,'Budgets structures et projets '!$K$5:$K$21)</f>
        <v>0</v>
      </c>
      <c r="P26" s="217">
        <f>SUMIF('Budgets structures et projets '!$H$25:$H$49,'Menu déroulant'!$B11,'Budgets structures et projets '!$K$25:$K$49)</f>
        <v>2150</v>
      </c>
      <c r="Q26" s="217">
        <f>SUMIF('Budgets structures et projets '!$H$53:$H$77,'Menu déroulant'!$B11,'Budgets structures et projets '!$K$53:$K$77)</f>
        <v>5170</v>
      </c>
      <c r="R26" s="217">
        <f>SUMIF('Budgets structures et projets '!$H$81:$H$104,'Menu déroulant'!$B11,'Budgets structures et projets '!$K$81:$K$104)</f>
        <v>4000</v>
      </c>
      <c r="S26" s="217">
        <f>SUMIF('Budgets structures et projets '!$H$108:$H$132,'Menu déroulant'!$B11,'Budgets structures et projets '!$K$108:$K$132)</f>
        <v>0</v>
      </c>
      <c r="T26" s="217">
        <f>SUMIF('Budgets structures et projets '!$H$136:$H$160,'Menu déroulant'!$B11,'Budgets structures et projets '!$K$136:$K$160)</f>
        <v>0</v>
      </c>
      <c r="U26" s="217">
        <f>SUMIF('Budgets structures et projets '!$H$164:$H$188,'Menu déroulant'!$B11,'Budgets structures et projets '!$K$164:$K$188)</f>
        <v>0</v>
      </c>
      <c r="V26" s="217">
        <f>SUMIF('Budgets structures et projets '!$H$192:$H$216,'Menu déroulant'!$B11,'Budgets structures et projets '!$K$192:$K$216)</f>
        <v>0</v>
      </c>
      <c r="W26" s="217">
        <f>SUMIF('Budgets structures et projets '!$H$220:$H$244,'Menu déroulant'!$B11,'Budgets structures et projets '!$K$220:$K$244)</f>
        <v>0</v>
      </c>
      <c r="X26" s="217">
        <f>SUMIF('Budgets structures et projets '!$H$242:$H$248,'Menu déroulant'!$B11,'Budgets structures et projets '!$K$248:$K$272)</f>
        <v>0</v>
      </c>
      <c r="Y26" s="217">
        <f>SUMIF('Budgets structures et projets '!$H$276:$H$300,'Menu déroulant'!$B11,'Budgets structures et projets '!$K$276:$K$300)</f>
        <v>0</v>
      </c>
      <c r="Z26" s="219">
        <f>SUM(O26:Y26)</f>
        <v>11320</v>
      </c>
      <c r="AA26" s="44"/>
      <c r="AB26" s="44"/>
      <c r="AC26" s="44"/>
      <c r="AD26" s="44"/>
    </row>
    <row r="27" ht="28.5" customHeight="1">
      <c r="A27" s="214" t="s">
        <v>67</v>
      </c>
      <c r="B27" s="223">
        <f t="shared" ref="B27:L27" si="9">B28+B29+B30</f>
        <v>0</v>
      </c>
      <c r="C27" s="223">
        <f t="shared" si="9"/>
        <v>0</v>
      </c>
      <c r="D27" s="223">
        <f t="shared" si="9"/>
        <v>0</v>
      </c>
      <c r="E27" s="223">
        <f t="shared" si="9"/>
        <v>0</v>
      </c>
      <c r="F27" s="223">
        <f t="shared" si="9"/>
        <v>0</v>
      </c>
      <c r="G27" s="223">
        <f t="shared" si="9"/>
        <v>0</v>
      </c>
      <c r="H27" s="223">
        <f t="shared" si="9"/>
        <v>0</v>
      </c>
      <c r="I27" s="223">
        <f t="shared" si="9"/>
        <v>0</v>
      </c>
      <c r="J27" s="223">
        <f t="shared" si="9"/>
        <v>0</v>
      </c>
      <c r="K27" s="223">
        <f t="shared" si="9"/>
        <v>0</v>
      </c>
      <c r="L27" s="223">
        <f t="shared" si="9"/>
        <v>0</v>
      </c>
      <c r="M27" s="216">
        <f t="shared" ref="M27:M30" si="10">SUM(B27:L27)</f>
        <v>0</v>
      </c>
      <c r="N27" s="212"/>
      <c r="O27" s="220"/>
      <c r="P27" s="217"/>
      <c r="Q27" s="217"/>
      <c r="R27" s="217"/>
      <c r="S27" s="77"/>
      <c r="T27" s="217"/>
      <c r="U27" s="220"/>
      <c r="V27" s="217"/>
      <c r="W27" s="217"/>
      <c r="X27" s="217"/>
      <c r="Y27" s="77"/>
      <c r="Z27" s="219"/>
      <c r="AA27" s="44"/>
      <c r="AB27" s="44"/>
      <c r="AC27" s="44"/>
      <c r="AD27" s="44"/>
    </row>
    <row r="28" ht="15.75" customHeight="1">
      <c r="A28" s="212" t="str">
        <f>'Menu déroulant'!$A17</f>
        <v>Salaires bruts</v>
      </c>
      <c r="B28" s="217">
        <f>SUMIF('Budgets structures et projets '!$B$5:$B$21,'Menu déroulant'!$A17,'Budgets structures et projets '!$E$5:$E$21)</f>
        <v>0</v>
      </c>
      <c r="C28" s="217">
        <f>SUMIF('Budgets structures et projets '!$B$25:$B$49,'Menu déroulant'!$A17,'Budgets structures et projets '!$E$25:$E$49)</f>
        <v>0</v>
      </c>
      <c r="D28" s="217">
        <f>SUMIF('Budgets structures et projets '!$B$53:$B$77,'Menu déroulant'!$A17,'Budgets structures et projets '!$E$53:$E$77)</f>
        <v>0</v>
      </c>
      <c r="E28" s="217">
        <f>SUMIF('Budgets structures et projets '!$B$81:$B$104,'Menu déroulant'!$A17,'Budgets structures et projets '!$E$81:$E$104)</f>
        <v>0</v>
      </c>
      <c r="F28" s="218">
        <f>SUMIF('Budgets structures et projets '!$B$81:$B$104,'Menu déroulant'!$A17,'Budgets structures et projets '!$E$108:$E$132)</f>
        <v>0</v>
      </c>
      <c r="G28" s="218">
        <f>SUMIF('Budgets structures et projets '!$B$136:$B$160,'Menu déroulant'!$A17,'Budgets structures et projets '!$E$136:$E$160)</f>
        <v>0</v>
      </c>
      <c r="H28" s="218">
        <f>SUMIF('Budgets structures et projets '!$B$164:$B$188,'Menu déroulant'!$A17,'Budgets structures et projets '!$E$164:$E$188)</f>
        <v>0</v>
      </c>
      <c r="I28" s="218">
        <f>SUMIF('Budgets structures et projets '!$B$192:$B$216,'Menu déroulant'!$A17,'Budgets structures et projets '!$E$192:$E$216)</f>
        <v>0</v>
      </c>
      <c r="J28" s="218">
        <f>SUMIF('Budgets structures et projets '!$B$220:$B$244,'Menu déroulant'!$A17,'Budgets structures et projets '!$E$220:$E$244)</f>
        <v>0</v>
      </c>
      <c r="K28" s="218">
        <f>SUMIF('Budgets structures et projets '!$B$248:$B$272,'Menu déroulant'!$A17,'Budgets structures et projets '!$E$248:$E$272)</f>
        <v>0</v>
      </c>
      <c r="L28" s="218">
        <f>SUMIF('Budgets structures et projets '!$B$276:$B$300,'Menu déroulant'!$A17,'Budgets structures et projets '!$E$276:$E$300)</f>
        <v>0</v>
      </c>
      <c r="M28" s="219">
        <f t="shared" si="10"/>
        <v>0</v>
      </c>
      <c r="N28" s="212" t="str">
        <f>'Menu déroulant'!$B12</f>
        <v>Subventions organisme semi-public</v>
      </c>
      <c r="O28" s="217">
        <f>SUMIF('Budgets structures et projets '!$H$5:$H$21,'Menu déroulant'!$B12,'Budgets structures et projets '!$K$5:$K$21)</f>
        <v>0</v>
      </c>
      <c r="P28" s="217">
        <f>SUMIF('Budgets structures et projets '!$H$25:$H$49,'Menu déroulant'!$B12,'Budgets structures et projets '!$K$25:$K$49)</f>
        <v>2000</v>
      </c>
      <c r="Q28" s="217">
        <f>SUMIF('Budgets structures et projets '!$H$53:$H$77,'Menu déroulant'!$B12,'Budgets structures et projets '!$K$53:$K$77)</f>
        <v>9650</v>
      </c>
      <c r="R28" s="217">
        <f>SUMIF('Budgets structures et projets '!$H$81:$H$104,'Menu déroulant'!$B12,'Budgets structures et projets '!$K$81:$K$104)</f>
        <v>3000</v>
      </c>
      <c r="S28" s="217">
        <f>SUMIF('Budgets structures et projets '!$H$108:$H$132,'Menu déroulant'!$B12,'Budgets structures et projets '!$K$108:$K$132)</f>
        <v>0</v>
      </c>
      <c r="T28" s="217">
        <f>SUMIF('Budgets structures et projets '!$H$136:$H$160,'Menu déroulant'!$B12,'Budgets structures et projets '!$K$136:$K$160)</f>
        <v>0</v>
      </c>
      <c r="U28" s="217">
        <f>SUMIF('Budgets structures et projets '!$H$164:$H$188,'Menu déroulant'!$B12,'Budgets structures et projets '!$K$164:$K$188)</f>
        <v>0</v>
      </c>
      <c r="V28" s="217">
        <f>SUMIF('Budgets structures et projets '!$H$192:$H$216,'Menu déroulant'!$B12,'Budgets structures et projets '!$K$192:$K$216)</f>
        <v>0</v>
      </c>
      <c r="W28" s="217">
        <f>SUMIF('Budgets structures et projets '!$H$220:$H$244,'Menu déroulant'!$B12,'Budgets structures et projets '!$K$220:$K$244)</f>
        <v>0</v>
      </c>
      <c r="X28" s="217">
        <f>SUMIF('Budgets structures et projets '!$H$242:$H$248,'Menu déroulant'!$B12,'Budgets structures et projets '!$K$248:$K$272)</f>
        <v>0</v>
      </c>
      <c r="Y28" s="217">
        <f>SUMIF('Budgets structures et projets '!$H$276:$H$300,'Menu déroulant'!$B12,'Budgets structures et projets '!$K$276:$K$300)</f>
        <v>0</v>
      </c>
      <c r="Z28" s="219">
        <f>SUM(O28:Y28)</f>
        <v>14650</v>
      </c>
      <c r="AA28" s="44"/>
      <c r="AB28" s="44"/>
      <c r="AC28" s="44"/>
      <c r="AD28" s="44"/>
    </row>
    <row r="29" ht="15.75" customHeight="1">
      <c r="A29" s="212" t="str">
        <f>'Menu déroulant'!$A18</f>
        <v>Charges sociales</v>
      </c>
      <c r="B29" s="217">
        <f>SUMIF('Budgets structures et projets '!$B$5:$B$21,'Menu déroulant'!$A18,'Budgets structures et projets '!$E$5:$E$21)</f>
        <v>0</v>
      </c>
      <c r="C29" s="217">
        <f>SUMIF('Budgets structures et projets '!$B$25:$B$49,'Menu déroulant'!$A18,'Budgets structures et projets '!$E$25:$E$49)</f>
        <v>0</v>
      </c>
      <c r="D29" s="217">
        <f>SUMIF('Budgets structures et projets '!$B$53:$B$77,'Menu déroulant'!$A18,'Budgets structures et projets '!$E$53:$E$77)</f>
        <v>0</v>
      </c>
      <c r="E29" s="217">
        <f>SUMIF('Budgets structures et projets '!$B$81:$B$104,'Menu déroulant'!$A18,'Budgets structures et projets '!$E$81:$E$104)</f>
        <v>0</v>
      </c>
      <c r="F29" s="218">
        <f>SUMIF('Budgets structures et projets '!$B$81:$B$104,'Menu déroulant'!$A18,'Budgets structures et projets '!$E$108:$E$132)</f>
        <v>0</v>
      </c>
      <c r="G29" s="218">
        <f>SUMIF('Budgets structures et projets '!$B$136:$B$160,'Menu déroulant'!$A18,'Budgets structures et projets '!$E$136:$E$160)</f>
        <v>0</v>
      </c>
      <c r="H29" s="218">
        <f>SUMIF('Budgets structures et projets '!$B$164:$B$188,'Menu déroulant'!$A18,'Budgets structures et projets '!$E$164:$E$188)</f>
        <v>0</v>
      </c>
      <c r="I29" s="218">
        <f>SUMIF('Budgets structures et projets '!$B$192:$B$216,'Menu déroulant'!$A18,'Budgets structures et projets '!$E$192:$E$216)</f>
        <v>0</v>
      </c>
      <c r="J29" s="218">
        <f>SUMIF('Budgets structures et projets '!$B$220:$B$244,'Menu déroulant'!$A18,'Budgets structures et projets '!$E$220:$E$244)</f>
        <v>0</v>
      </c>
      <c r="K29" s="218">
        <f>SUMIF('Budgets structures et projets '!$B$248:$B$272,'Menu déroulant'!$A18,'Budgets structures et projets '!$E$248:$E$272)</f>
        <v>0</v>
      </c>
      <c r="L29" s="218">
        <f>SUMIF('Budgets structures et projets '!$B$276:$B$300,'Menu déroulant'!$A18,'Budgets structures et projets '!$E$276:$E$300)</f>
        <v>0</v>
      </c>
      <c r="M29" s="219">
        <f t="shared" si="10"/>
        <v>0</v>
      </c>
      <c r="N29" s="212"/>
      <c r="O29" s="220"/>
      <c r="P29" s="217"/>
      <c r="Q29" s="217"/>
      <c r="R29" s="217"/>
      <c r="S29" s="77"/>
      <c r="T29" s="217"/>
      <c r="U29" s="220"/>
      <c r="V29" s="217"/>
      <c r="W29" s="217"/>
      <c r="X29" s="217"/>
      <c r="Y29" s="77"/>
      <c r="Z29" s="219"/>
      <c r="AA29" s="44"/>
      <c r="AB29" s="44"/>
      <c r="AC29" s="44"/>
      <c r="AD29" s="44"/>
    </row>
    <row r="30" ht="15.75" customHeight="1">
      <c r="A30" s="212" t="str">
        <f>'Menu déroulant'!$A19</f>
        <v>Autres charges personnel</v>
      </c>
      <c r="B30" s="217">
        <f>SUMIF('Budgets structures et projets '!$B$5:$B$21,'Menu déroulant'!$A19,'Budgets structures et projets '!$E$5:$E$21)</f>
        <v>0</v>
      </c>
      <c r="C30" s="217">
        <f>SUMIF('Budgets structures et projets '!$B$25:$B$49,'Menu déroulant'!$A19,'Budgets structures et projets '!$E$25:$E$49)</f>
        <v>0</v>
      </c>
      <c r="D30" s="217">
        <f>SUMIF('Budgets structures et projets '!$B$53:$B$77,'Menu déroulant'!$A19,'Budgets structures et projets '!$E$53:$E$77)</f>
        <v>0</v>
      </c>
      <c r="E30" s="217">
        <f>SUMIF('Budgets structures et projets '!$B$81:$B$104,'Menu déroulant'!$A19,'Budgets structures et projets '!$E$81:$E$104)</f>
        <v>0</v>
      </c>
      <c r="F30" s="218">
        <f>SUMIF('Budgets structures et projets '!$B$81:$B$104,'Menu déroulant'!$A19,'Budgets structures et projets '!$E$108:$E$132)</f>
        <v>0</v>
      </c>
      <c r="G30" s="218">
        <f>SUMIF('Budgets structures et projets '!$B$136:$B$160,'Menu déroulant'!$A19,'Budgets structures et projets '!$E$136:$E$160)</f>
        <v>0</v>
      </c>
      <c r="H30" s="218">
        <f>SUMIF('Budgets structures et projets '!$B$164:$B$188,'Menu déroulant'!$A19,'Budgets structures et projets '!$E$164:$E$188)</f>
        <v>0</v>
      </c>
      <c r="I30" s="218">
        <f>SUMIF('Budgets structures et projets '!$B$192:$B$216,'Menu déroulant'!$A19,'Budgets structures et projets '!$E$192:$E$216)</f>
        <v>0</v>
      </c>
      <c r="J30" s="218">
        <f>SUMIF('Budgets structures et projets '!$B$220:$B$244,'Menu déroulant'!$A19,'Budgets structures et projets '!$E$220:$E$244)</f>
        <v>0</v>
      </c>
      <c r="K30" s="218">
        <f>SUMIF('Budgets structures et projets '!$B$248:$B$272,'Menu déroulant'!$A19,'Budgets structures et projets '!$E$248:$E$272)</f>
        <v>0</v>
      </c>
      <c r="L30" s="218">
        <f>SUMIF('Budgets structures et projets '!$B$276:$B$300,'Menu déroulant'!$A19,'Budgets structures et projets '!$E$276:$E$300)</f>
        <v>0</v>
      </c>
      <c r="M30" s="219">
        <f t="shared" si="10"/>
        <v>0</v>
      </c>
      <c r="N30" s="212" t="str">
        <f>'Menu déroulant'!$B13</f>
        <v>Financements privés (entreprise, fondation)</v>
      </c>
      <c r="O30" s="217">
        <f>SUMIF('Budgets structures et projets '!$H$5:$H$21,'Menu déroulant'!$B13,'Budgets structures et projets '!$K$5:$K$21)</f>
        <v>0</v>
      </c>
      <c r="P30" s="217">
        <f>SUMIF('Budgets structures et projets '!$H$25:$H$49,'Menu déroulant'!$B13,'Budgets structures et projets '!$K$25:$K$49)</f>
        <v>0</v>
      </c>
      <c r="Q30" s="217">
        <f>SUMIF('Budgets structures et projets '!$H$53:$H$77,'Menu déroulant'!$B13,'Budgets structures et projets '!$K$53:$K$77)</f>
        <v>0</v>
      </c>
      <c r="R30" s="217">
        <f>SUMIF('Budgets structures et projets '!$H$81:$H$104,'Menu déroulant'!$B13,'Budgets structures et projets '!$K$81:$K$104)</f>
        <v>1000</v>
      </c>
      <c r="S30" s="217">
        <f>SUMIF('Budgets structures et projets '!$H$108:$H$132,'Menu déroulant'!$B13,'Budgets structures et projets '!$K$108:$K$132)</f>
        <v>0</v>
      </c>
      <c r="T30" s="217">
        <f>SUMIF('Budgets structures et projets '!$H$136:$H$160,'Menu déroulant'!$B13,'Budgets structures et projets '!$K$136:$K$160)</f>
        <v>0</v>
      </c>
      <c r="U30" s="217">
        <f>SUMIF('Budgets structures et projets '!$H$164:$H$188,'Menu déroulant'!$B13,'Budgets structures et projets '!$K$164:$K$188)</f>
        <v>0</v>
      </c>
      <c r="V30" s="217">
        <f>SUMIF('Budgets structures et projets '!$H$192:$H$216,'Menu déroulant'!$B13,'Budgets structures et projets '!$K$192:$K$216)</f>
        <v>0</v>
      </c>
      <c r="W30" s="217">
        <f>SUMIF('Budgets structures et projets '!$H$220:$H$244,'Menu déroulant'!$B13,'Budgets structures et projets '!$K$220:$K$244)</f>
        <v>0</v>
      </c>
      <c r="X30" s="217">
        <f>SUMIF('Budgets structures et projets '!$H$242:$H$248,'Menu déroulant'!$B13,'Budgets structures et projets '!$K$248:$K$272)</f>
        <v>0</v>
      </c>
      <c r="Y30" s="217">
        <f>SUMIF('Budgets structures et projets '!$H$276:$H$300,'Menu déroulant'!$B13,'Budgets structures et projets '!$K$276:$K$300)</f>
        <v>0</v>
      </c>
      <c r="Z30" s="219">
        <f>SUM(O30:Y30)</f>
        <v>1000</v>
      </c>
      <c r="AA30" s="44"/>
      <c r="AB30" s="44"/>
      <c r="AC30" s="44"/>
      <c r="AD30" s="44"/>
    </row>
    <row r="31" ht="15.75" customHeight="1">
      <c r="A31" s="212"/>
      <c r="B31" s="221"/>
      <c r="C31" s="221"/>
      <c r="D31" s="221"/>
      <c r="E31" s="221"/>
      <c r="F31" s="222"/>
      <c r="G31" s="222"/>
      <c r="H31" s="221"/>
      <c r="I31" s="221"/>
      <c r="J31" s="221"/>
      <c r="K31" s="222"/>
      <c r="L31" s="222"/>
      <c r="M31" s="219"/>
      <c r="N31" s="212" t="s">
        <v>64</v>
      </c>
      <c r="O31" s="217"/>
      <c r="P31" s="217"/>
      <c r="Q31" s="217"/>
      <c r="R31" s="217"/>
      <c r="S31" s="77"/>
      <c r="T31" s="217"/>
      <c r="U31" s="217"/>
      <c r="V31" s="217"/>
      <c r="W31" s="217"/>
      <c r="X31" s="217"/>
      <c r="Y31" s="77"/>
      <c r="Z31" s="219"/>
      <c r="AA31" s="44"/>
      <c r="AB31" s="44"/>
      <c r="AC31" s="44"/>
      <c r="AD31" s="44"/>
    </row>
    <row r="32" ht="15.75" customHeight="1">
      <c r="A32" s="214" t="s">
        <v>70</v>
      </c>
      <c r="B32" s="223">
        <v>0.0</v>
      </c>
      <c r="C32" s="223">
        <v>0.0</v>
      </c>
      <c r="D32" s="223">
        <v>0.0</v>
      </c>
      <c r="E32" s="223">
        <v>0.0</v>
      </c>
      <c r="F32" s="215">
        <v>0.0</v>
      </c>
      <c r="G32" s="215">
        <v>0.0</v>
      </c>
      <c r="H32" s="223">
        <v>0.0</v>
      </c>
      <c r="I32" s="223">
        <v>0.0</v>
      </c>
      <c r="J32" s="223">
        <v>0.0</v>
      </c>
      <c r="K32" s="215">
        <v>0.0</v>
      </c>
      <c r="L32" s="215">
        <v>0.0</v>
      </c>
      <c r="M32" s="216">
        <f>SUM(B32:L32)</f>
        <v>0</v>
      </c>
      <c r="N32" s="212" t="s">
        <v>64</v>
      </c>
      <c r="O32" s="220"/>
      <c r="P32" s="217"/>
      <c r="Q32" s="217"/>
      <c r="R32" s="217"/>
      <c r="S32" s="77"/>
      <c r="T32" s="217"/>
      <c r="U32" s="220"/>
      <c r="V32" s="217"/>
      <c r="W32" s="217"/>
      <c r="X32" s="217"/>
      <c r="Y32" s="77"/>
      <c r="Z32" s="219"/>
      <c r="AA32" s="44"/>
      <c r="AB32" s="44"/>
      <c r="AC32" s="44"/>
      <c r="AD32" s="44"/>
    </row>
    <row r="33" ht="15.75" customHeight="1">
      <c r="A33" s="212"/>
      <c r="B33" s="221"/>
      <c r="C33" s="221"/>
      <c r="D33" s="221"/>
      <c r="E33" s="221"/>
      <c r="F33" s="222"/>
      <c r="G33" s="222"/>
      <c r="H33" s="221"/>
      <c r="I33" s="221"/>
      <c r="J33" s="221"/>
      <c r="K33" s="222"/>
      <c r="L33" s="222"/>
      <c r="M33" s="219"/>
      <c r="N33" s="212" t="s">
        <v>64</v>
      </c>
      <c r="O33" s="217"/>
      <c r="P33" s="217"/>
      <c r="Q33" s="217"/>
      <c r="R33" s="217"/>
      <c r="S33" s="77"/>
      <c r="T33" s="217"/>
      <c r="U33" s="217"/>
      <c r="V33" s="217"/>
      <c r="W33" s="217"/>
      <c r="X33" s="217"/>
      <c r="Y33" s="77"/>
      <c r="Z33" s="219"/>
      <c r="AA33" s="44"/>
      <c r="AB33" s="44"/>
      <c r="AC33" s="44"/>
      <c r="AD33" s="44"/>
    </row>
    <row r="34" ht="16.5" customHeight="1">
      <c r="A34" s="214" t="s">
        <v>71</v>
      </c>
      <c r="B34" s="223">
        <f>SUMIF('Budgets structures et projets '!$B$5:$B$21,'Menu déroulant'!$A20,'Budgets structures et projets '!$E$5:$E$21)</f>
        <v>0</v>
      </c>
      <c r="C34" s="223">
        <f>SUMIF('Budgets structures et projets '!$B$25:$B$49,'Menu déroulant'!$A20,'Budgets structures et projets '!$E$25:$E$49)</f>
        <v>0</v>
      </c>
      <c r="D34" s="223">
        <f>SUMIF('Budgets structures et projets '!$B$53:$B$77,'Menu déroulant'!$A20,'Budgets structures et projets '!$E$53:$E$77)</f>
        <v>0</v>
      </c>
      <c r="E34" s="223">
        <f>SUMIF('Budgets structures et projets '!$B$81:$B$104,'Menu déroulant'!$A20,'Budgets structures et projets '!$E$81:$E$104)</f>
        <v>0</v>
      </c>
      <c r="F34" s="227">
        <f>SUMIF('Budgets structures et projets '!$B$81:$B$104,'Menu déroulant'!$A20,'Budgets structures et projets '!$E$108:$E$132)</f>
        <v>0</v>
      </c>
      <c r="G34" s="223">
        <f>SUMIF('Budgets structures et projets '!$B$136:$B$160,'Menu déroulant'!$A20,'Budgets structures et projets '!$E$136:$E$160)</f>
        <v>0</v>
      </c>
      <c r="H34" s="223">
        <f>SUMIF('Budgets structures et projets '!$B$164:$B$188,'Menu déroulant'!$A20,'Budgets structures et projets '!$E$164:$E$188)</f>
        <v>0</v>
      </c>
      <c r="I34" s="223">
        <f>SUMIF('Budgets structures et projets '!$B$192:$B$216,'Menu déroulant'!$A20,'Budgets structures et projets '!$E$192:$E$216)</f>
        <v>0</v>
      </c>
      <c r="J34" s="223">
        <f>SUMIF('Budgets structures et projets '!$B$220:$B$244,'Menu déroulant'!$A20,'Budgets structures et projets '!$E$220:$E$244)</f>
        <v>0</v>
      </c>
      <c r="K34" s="223">
        <f>SUMIF('Budgets structures et projets '!$B$248:$B$272,'Menu déroulant'!$A20,'Budgets structures et projets '!$E$248:$E$272)</f>
        <v>0</v>
      </c>
      <c r="L34" s="223">
        <f>SUMIF('Budgets structures et projets '!$B$276:$B$300,'Menu déroulant'!$A20,'Budgets structures et projets '!$E$276:$E$300)</f>
        <v>0</v>
      </c>
      <c r="M34" s="216">
        <f>SUM(B34:L34)</f>
        <v>0</v>
      </c>
      <c r="N34" s="212" t="str">
        <f>'Menu déroulant'!$B14</f>
        <v>Autre subvention</v>
      </c>
      <c r="O34" s="217">
        <f>SUMIF('Budgets structures et projets '!$H$5:$H$21,'Menu déroulant'!$B14,'Budgets structures et projets '!$K$5:$K$21)</f>
        <v>0</v>
      </c>
      <c r="P34" s="217">
        <f>SUMIF('Budgets structures et projets '!$H$25:$H$49,'Menu déroulant'!$B14,'Budgets structures et projets '!$K$25:$K$49)</f>
        <v>0</v>
      </c>
      <c r="Q34" s="217">
        <f>SUMIF('Budgets structures et projets '!$H$53:$H$77,'Menu déroulant'!$B14,'Budgets structures et projets '!$K$53:$K$77)</f>
        <v>0</v>
      </c>
      <c r="R34" s="217">
        <f>SUMIF('Budgets structures et projets '!$H$81:$H$104,'Menu déroulant'!$B14,'Budgets structures et projets '!$K$81:$K$104)</f>
        <v>0</v>
      </c>
      <c r="S34" s="217">
        <f>SUMIF('Budgets structures et projets '!$H$108:$H$132,'Menu déroulant'!$B14,'Budgets structures et projets '!$K$108:$K$132)</f>
        <v>0</v>
      </c>
      <c r="T34" s="217">
        <f>SUMIF('Budgets structures et projets '!$H$136:$H$160,'Menu déroulant'!$B14,'Budgets structures et projets '!$K$136:$K$160)</f>
        <v>0</v>
      </c>
      <c r="U34" s="217">
        <f>SUMIF('Budgets structures et projets '!$H$164:$H$188,'Menu déroulant'!$B14,'Budgets structures et projets '!$K$164:$K$188)</f>
        <v>0</v>
      </c>
      <c r="V34" s="217">
        <f>SUMIF('Budgets structures et projets '!$H$192:$H$216,'Menu déroulant'!$B14,'Budgets structures et projets '!$K$192:$K$216)</f>
        <v>0</v>
      </c>
      <c r="W34" s="217">
        <f>SUMIF('Budgets structures et projets '!$H$220:$H$244,'Menu déroulant'!$B14,'Budgets structures et projets '!$K$220:$K$244)</f>
        <v>0</v>
      </c>
      <c r="X34" s="217">
        <f>SUMIF('Budgets structures et projets '!$H$242:$H$248,'Menu déroulant'!$B14,'Budgets structures et projets '!$K$248:$K$272)</f>
        <v>0</v>
      </c>
      <c r="Y34" s="217">
        <f>SUMIF('Budgets structures et projets '!$H$276:$H$300,'Menu déroulant'!$B14,'Budgets structures et projets '!$K$276:$K$300)</f>
        <v>0</v>
      </c>
      <c r="Z34" s="219">
        <f t="shared" ref="Z34:Z48" si="12">SUM(O34:Y34)</f>
        <v>0</v>
      </c>
      <c r="AA34" s="44"/>
      <c r="AB34" s="44"/>
      <c r="AC34" s="44"/>
      <c r="AD34" s="44"/>
    </row>
    <row r="35" ht="15.75" customHeight="1">
      <c r="A35" s="212"/>
      <c r="B35" s="221"/>
      <c r="C35" s="221"/>
      <c r="D35" s="221"/>
      <c r="E35" s="221"/>
      <c r="F35" s="222"/>
      <c r="G35" s="222"/>
      <c r="H35" s="221"/>
      <c r="I35" s="221"/>
      <c r="J35" s="221"/>
      <c r="K35" s="222"/>
      <c r="L35" s="222"/>
      <c r="M35" s="219"/>
      <c r="N35" s="214" t="s">
        <v>72</v>
      </c>
      <c r="O35" s="223">
        <f t="shared" ref="O35:Y35" si="11">O36+O37</f>
        <v>1090</v>
      </c>
      <c r="P35" s="223">
        <f t="shared" si="11"/>
        <v>0</v>
      </c>
      <c r="Q35" s="223">
        <f t="shared" si="11"/>
        <v>0</v>
      </c>
      <c r="R35" s="223">
        <f t="shared" si="11"/>
        <v>0</v>
      </c>
      <c r="S35" s="223">
        <f t="shared" si="11"/>
        <v>0</v>
      </c>
      <c r="T35" s="223">
        <f t="shared" si="11"/>
        <v>0</v>
      </c>
      <c r="U35" s="223">
        <f t="shared" si="11"/>
        <v>0</v>
      </c>
      <c r="V35" s="223">
        <f t="shared" si="11"/>
        <v>0</v>
      </c>
      <c r="W35" s="223">
        <f t="shared" si="11"/>
        <v>0</v>
      </c>
      <c r="X35" s="223">
        <f t="shared" si="11"/>
        <v>0</v>
      </c>
      <c r="Y35" s="223">
        <f t="shared" si="11"/>
        <v>0</v>
      </c>
      <c r="Z35" s="216">
        <f t="shared" si="12"/>
        <v>1090</v>
      </c>
      <c r="AA35" s="44"/>
      <c r="AB35" s="44"/>
      <c r="AC35" s="44"/>
      <c r="AD35" s="44"/>
    </row>
    <row r="36" ht="13.5" customHeight="1">
      <c r="A36" s="214" t="s">
        <v>73</v>
      </c>
      <c r="B36" s="223">
        <v>0.0</v>
      </c>
      <c r="C36" s="223">
        <v>0.0</v>
      </c>
      <c r="D36" s="223">
        <v>0.0</v>
      </c>
      <c r="E36" s="223">
        <v>0.0</v>
      </c>
      <c r="F36" s="215">
        <v>0.0</v>
      </c>
      <c r="G36" s="215">
        <v>0.0</v>
      </c>
      <c r="H36" s="223">
        <v>0.0</v>
      </c>
      <c r="I36" s="223">
        <v>0.0</v>
      </c>
      <c r="J36" s="223">
        <v>0.0</v>
      </c>
      <c r="K36" s="215">
        <v>0.0</v>
      </c>
      <c r="L36" s="215">
        <v>0.0</v>
      </c>
      <c r="M36" s="216">
        <f>SUM(B36:L36)</f>
        <v>0</v>
      </c>
      <c r="N36" s="212" t="str">
        <f>'Menu déroulant'!$B15</f>
        <v>Dons</v>
      </c>
      <c r="O36" s="217">
        <f>SUMIF('Budgets structures et projets '!$H$5:$H$21,'Menu déroulant'!B15,'Budgets structures et projets '!$K$5:$K$21)</f>
        <v>1000</v>
      </c>
      <c r="P36" s="217">
        <f>SUMIF('Budgets structures et projets '!$H$25:$H$49,'Menu déroulant'!$B15,'Budgets structures et projets '!$K$25:$K$49)</f>
        <v>0</v>
      </c>
      <c r="Q36" s="217">
        <f>SUMIF('Budgets structures et projets '!$H$53:$H$77,'Menu déroulant'!$B15,'Budgets structures et projets '!$K$53:$K$77)</f>
        <v>0</v>
      </c>
      <c r="R36" s="217">
        <f>SUMIF('Budgets structures et projets '!$H$53:$H$77,'Menu déroulant'!$B15,'Budgets structures et projets '!$K$53:$K$77)</f>
        <v>0</v>
      </c>
      <c r="S36" s="217">
        <f>SUMIF('Budgets structures et projets '!$H$53:$H$77,'Menu déroulant'!$B15,'Budgets structures et projets '!$K$53:$K$77)</f>
        <v>0</v>
      </c>
      <c r="T36" s="217">
        <f>SUMIF('Budgets structures et projets '!$H$53:$H$77,'Menu déroulant'!$B15,'Budgets structures et projets '!$K$53:$K$77)</f>
        <v>0</v>
      </c>
      <c r="U36" s="217">
        <f>SUMIF('Budgets structures et projets '!$H$53:$H$77,'Menu déroulant'!$B15,'Budgets structures et projets '!$K$53:$K$77)</f>
        <v>0</v>
      </c>
      <c r="V36" s="217">
        <f>SUMIF('Budgets structures et projets '!$H$53:$H$77,'Menu déroulant'!$B15,'Budgets structures et projets '!$K$53:$K$77)</f>
        <v>0</v>
      </c>
      <c r="W36" s="217">
        <f>SUMIF('Budgets structures et projets '!$H$53:$H$77,'Menu déroulant'!$B15,'Budgets structures et projets '!$K$53:$K$77)</f>
        <v>0</v>
      </c>
      <c r="X36" s="217">
        <f>SUMIF('Budgets structures et projets '!$H$53:$H$77,'Menu déroulant'!$B15,'Budgets structures et projets '!$K$53:$K$77)</f>
        <v>0</v>
      </c>
      <c r="Y36" s="217">
        <f>SUMIF('Budgets structures et projets '!$H$53:$H$77,'Menu déroulant'!$B15,'Budgets structures et projets '!$K$53:$K$77)</f>
        <v>0</v>
      </c>
      <c r="Z36" s="219">
        <f t="shared" si="12"/>
        <v>1000</v>
      </c>
      <c r="AA36" s="44"/>
      <c r="AB36" s="44"/>
      <c r="AC36" s="44"/>
      <c r="AD36" s="44"/>
    </row>
    <row r="37" ht="15.75" customHeight="1">
      <c r="A37" s="212"/>
      <c r="B37" s="221"/>
      <c r="C37" s="221"/>
      <c r="D37" s="221"/>
      <c r="E37" s="221"/>
      <c r="F37" s="222"/>
      <c r="G37" s="222"/>
      <c r="H37" s="221"/>
      <c r="I37" s="221"/>
      <c r="J37" s="221"/>
      <c r="K37" s="222"/>
      <c r="L37" s="222"/>
      <c r="M37" s="219"/>
      <c r="N37" s="212" t="str">
        <f>'Menu déroulant'!$B16</f>
        <v>Cotisations</v>
      </c>
      <c r="O37" s="217">
        <f>SUMIF('Budgets structures et projets '!$H$5:$H$21,'Menu déroulant'!$B16,'Budgets structures et projets '!$K$5:$K$21)</f>
        <v>90</v>
      </c>
      <c r="P37" s="217">
        <f>SUMIF('Budgets structures et projets '!$H$25:$H$49,'Menu déroulant'!$B16,'Budgets structures et projets '!$K$25:$K$49)</f>
        <v>0</v>
      </c>
      <c r="Q37" s="217">
        <f>SUMIF('Budgets structures et projets '!$H$53:$H$77,'Menu déroulant'!$B16,'Budgets structures et projets '!$K$53:$K$77)</f>
        <v>0</v>
      </c>
      <c r="R37" s="217">
        <f>SUMIF('Budgets structures et projets '!$H$81:$H$104,'Menu déroulant'!$B15,'Budgets structures et projets '!$K$81:$K$104)</f>
        <v>0</v>
      </c>
      <c r="S37" s="217">
        <f>SUMIF('Budgets structures et projets '!$H$108:$H$132,'Menu déroulant'!$B15,'Budgets structures et projets '!$K$108:$K$132)</f>
        <v>0</v>
      </c>
      <c r="T37" s="217">
        <f>SUMIF('Budgets structures et projets '!$H$136:$H$160,'Menu déroulant'!$B15,'Budgets structures et projets '!$K$136:$K$160)</f>
        <v>0</v>
      </c>
      <c r="U37" s="217">
        <f>SUMIF('Budgets structures et projets '!$H$164:$H$188,'Menu déroulant'!$B15,'Budgets structures et projets '!$K$164:$K$188)</f>
        <v>0</v>
      </c>
      <c r="V37" s="217">
        <f>SUMIF('Budgets structures et projets '!$H$192:$H$216,'Menu déroulant'!$B15,'Budgets structures et projets '!$K$192:$K$216)</f>
        <v>0</v>
      </c>
      <c r="W37" s="217">
        <f>SUMIF('Budgets structures et projets '!$H$220:$H$244,'Menu déroulant'!$B15,'Budgets structures et projets '!$K$220:$K$244)</f>
        <v>0</v>
      </c>
      <c r="X37" s="217">
        <f>SUMIF('Budgets structures et projets '!$H$242:$H$248,'Menu déroulant'!$B15,'Budgets structures et projets '!$K$248:$K$272)</f>
        <v>0</v>
      </c>
      <c r="Y37" s="217">
        <f>SUMIF('Budgets structures et projets '!$H$276:$H$300,'Menu déroulant'!$B15,'Budgets structures et projets '!$K$276:$K$300)</f>
        <v>0</v>
      </c>
      <c r="Z37" s="219">
        <f t="shared" si="12"/>
        <v>90</v>
      </c>
      <c r="AA37" s="44"/>
      <c r="AB37" s="44"/>
      <c r="AC37" s="44"/>
      <c r="AD37" s="44"/>
    </row>
    <row r="38" ht="15.75" customHeight="1">
      <c r="A38" s="214" t="s">
        <v>74</v>
      </c>
      <c r="B38" s="223">
        <v>0.0</v>
      </c>
      <c r="C38" s="223">
        <v>0.0</v>
      </c>
      <c r="D38" s="223">
        <v>0.0</v>
      </c>
      <c r="E38" s="223">
        <v>0.0</v>
      </c>
      <c r="F38" s="215">
        <v>0.0</v>
      </c>
      <c r="G38" s="215">
        <v>0.0</v>
      </c>
      <c r="H38" s="223">
        <v>0.0</v>
      </c>
      <c r="I38" s="223">
        <v>0.0</v>
      </c>
      <c r="J38" s="223">
        <v>0.0</v>
      </c>
      <c r="K38" s="215">
        <v>0.0</v>
      </c>
      <c r="L38" s="215">
        <v>0.0</v>
      </c>
      <c r="M38" s="216">
        <f>SUM(B38:L38)</f>
        <v>0</v>
      </c>
      <c r="N38" s="214" t="s">
        <v>75</v>
      </c>
      <c r="O38" s="223">
        <f>SUMIF('Budgets structures et projets '!$H$5:$H$21,'Menu déroulant'!$B17,'Budgets structures et projets '!$K$5:$K$21)</f>
        <v>0</v>
      </c>
      <c r="P38" s="223">
        <f>SUMIF('Budgets structures et projets '!$H$25:$H$49,'Menu déroulant'!$B17,'Budgets structures et projets '!$K$25:$K$49)</f>
        <v>0</v>
      </c>
      <c r="Q38" s="223">
        <f>SUMIF('Budgets structures et projets '!$H$53:$H$77,'Menu déroulant'!$B17,'Budgets structures et projets '!$K$53:$K$77)</f>
        <v>0</v>
      </c>
      <c r="R38" s="223">
        <f>SUMIF('Budgets structures et projets '!$H$81:$H$104,'Menu déroulant'!$B16,'Budgets structures et projets '!$K$81:$K$104)</f>
        <v>0</v>
      </c>
      <c r="S38" s="223">
        <f>SUMIF('Budgets structures et projets '!$H$108:$H$132,'Menu déroulant'!$B16,'Budgets structures et projets '!$K$108:$K$132)</f>
        <v>0</v>
      </c>
      <c r="T38" s="223">
        <f>SUMIF('Budgets structures et projets '!$H$136:$H$160,'Menu déroulant'!$B16,'Budgets structures et projets '!$K$136:$K$160)</f>
        <v>0</v>
      </c>
      <c r="U38" s="223">
        <f>SUMIF('Budgets structures et projets '!$H$164:$H$188,'Menu déroulant'!$B16,'Budgets structures et projets '!$K$164:$K$188)</f>
        <v>0</v>
      </c>
      <c r="V38" s="223">
        <f>SUMIF('Budgets structures et projets '!$H$192:$H$216,'Menu déroulant'!$B16,'Budgets structures et projets '!$K$192:$K$216)</f>
        <v>0</v>
      </c>
      <c r="W38" s="223">
        <f>SUMIF('Budgets structures et projets '!$H$220:$H$244,'Menu déroulant'!$B16,'Budgets structures et projets '!$K$220:$K$244)</f>
        <v>0</v>
      </c>
      <c r="X38" s="223">
        <f>SUMIF('Budgets structures et projets '!$H$242:$H$248,'Menu déroulant'!$B16,'Budgets structures et projets '!$K$248:$K$272)</f>
        <v>0</v>
      </c>
      <c r="Y38" s="223">
        <f>SUMIF('Budgets structures et projets '!$H$276:$H$300,'Menu déroulant'!$B16,'Budgets structures et projets '!$K$276:$K$300)</f>
        <v>0</v>
      </c>
      <c r="Z38" s="228">
        <f t="shared" si="12"/>
        <v>0</v>
      </c>
      <c r="AA38" s="44"/>
      <c r="AB38" s="44"/>
      <c r="AC38" s="44"/>
      <c r="AD38" s="44"/>
    </row>
    <row r="39" ht="15.75" customHeight="1">
      <c r="A39" s="212"/>
      <c r="B39" s="221"/>
      <c r="C39" s="221"/>
      <c r="D39" s="221"/>
      <c r="E39" s="221"/>
      <c r="F39" s="222"/>
      <c r="G39" s="222"/>
      <c r="H39" s="221"/>
      <c r="I39" s="221"/>
      <c r="J39" s="221"/>
      <c r="K39" s="222"/>
      <c r="L39" s="222"/>
      <c r="M39" s="219"/>
      <c r="N39" s="214" t="s">
        <v>76</v>
      </c>
      <c r="O39" s="223">
        <v>0.0</v>
      </c>
      <c r="P39" s="223">
        <v>0.0</v>
      </c>
      <c r="Q39" s="223">
        <v>0.0</v>
      </c>
      <c r="R39" s="223">
        <v>0.0</v>
      </c>
      <c r="S39" s="227">
        <v>0.0</v>
      </c>
      <c r="T39" s="227">
        <v>0.0</v>
      </c>
      <c r="U39" s="223">
        <v>0.0</v>
      </c>
      <c r="V39" s="223">
        <v>0.0</v>
      </c>
      <c r="W39" s="223">
        <v>0.0</v>
      </c>
      <c r="X39" s="223">
        <v>0.0</v>
      </c>
      <c r="Y39" s="227">
        <v>0.0</v>
      </c>
      <c r="Z39" s="219">
        <f t="shared" si="12"/>
        <v>0</v>
      </c>
      <c r="AA39" s="44"/>
      <c r="AB39" s="44"/>
      <c r="AC39" s="44"/>
      <c r="AD39" s="44"/>
    </row>
    <row r="40" ht="15.75" customHeight="1">
      <c r="A40" s="212"/>
      <c r="B40" s="221"/>
      <c r="C40" s="221"/>
      <c r="D40" s="221"/>
      <c r="E40" s="221"/>
      <c r="F40" s="222"/>
      <c r="G40" s="222"/>
      <c r="H40" s="221"/>
      <c r="I40" s="221"/>
      <c r="J40" s="221"/>
      <c r="K40" s="222"/>
      <c r="L40" s="222"/>
      <c r="M40" s="219"/>
      <c r="N40" s="212"/>
      <c r="O40" s="221"/>
      <c r="P40" s="221"/>
      <c r="Q40" s="221"/>
      <c r="R40" s="221"/>
      <c r="S40" s="78"/>
      <c r="T40" s="78"/>
      <c r="U40" s="221"/>
      <c r="V40" s="221"/>
      <c r="W40" s="221"/>
      <c r="X40" s="221"/>
      <c r="Y40" s="78"/>
      <c r="Z40" s="219">
        <f t="shared" si="12"/>
        <v>0</v>
      </c>
      <c r="AA40" s="44"/>
      <c r="AB40" s="44"/>
      <c r="AC40" s="44"/>
      <c r="AD40" s="44"/>
    </row>
    <row r="41" ht="15.75" customHeight="1">
      <c r="A41" s="229" t="s">
        <v>77</v>
      </c>
      <c r="B41" s="230">
        <f t="shared" ref="B41:L41" si="13">B38+B36+B34+B32+B27+B25+B17+B12+B7</f>
        <v>322.9</v>
      </c>
      <c r="C41" s="230">
        <f t="shared" si="13"/>
        <v>5500</v>
      </c>
      <c r="D41" s="230">
        <f t="shared" si="13"/>
        <v>19740</v>
      </c>
      <c r="E41" s="230">
        <f t="shared" si="13"/>
        <v>15021.5</v>
      </c>
      <c r="F41" s="230">
        <f t="shared" si="13"/>
        <v>0</v>
      </c>
      <c r="G41" s="230">
        <f t="shared" si="13"/>
        <v>0</v>
      </c>
      <c r="H41" s="230">
        <f t="shared" si="13"/>
        <v>0</v>
      </c>
      <c r="I41" s="230">
        <f t="shared" si="13"/>
        <v>0</v>
      </c>
      <c r="J41" s="230">
        <f t="shared" si="13"/>
        <v>0</v>
      </c>
      <c r="K41" s="230">
        <f t="shared" si="13"/>
        <v>0</v>
      </c>
      <c r="L41" s="230">
        <f t="shared" si="13"/>
        <v>0</v>
      </c>
      <c r="M41" s="231">
        <f>SUM(B41:L41)</f>
        <v>40584.4</v>
      </c>
      <c r="N41" s="229" t="s">
        <v>78</v>
      </c>
      <c r="O41" s="230">
        <f t="shared" ref="O41:Y41" si="14">O39+O38+O35+O12+O7</f>
        <v>1090</v>
      </c>
      <c r="P41" s="230">
        <f t="shared" si="14"/>
        <v>5500</v>
      </c>
      <c r="Q41" s="230">
        <f t="shared" si="14"/>
        <v>19012</v>
      </c>
      <c r="R41" s="230">
        <f t="shared" si="14"/>
        <v>16020</v>
      </c>
      <c r="S41" s="230">
        <f t="shared" si="14"/>
        <v>0</v>
      </c>
      <c r="T41" s="230">
        <f t="shared" si="14"/>
        <v>0</v>
      </c>
      <c r="U41" s="230">
        <f t="shared" si="14"/>
        <v>0</v>
      </c>
      <c r="V41" s="230">
        <f t="shared" si="14"/>
        <v>0</v>
      </c>
      <c r="W41" s="230">
        <f t="shared" si="14"/>
        <v>0</v>
      </c>
      <c r="X41" s="230">
        <f t="shared" si="14"/>
        <v>0</v>
      </c>
      <c r="Y41" s="230">
        <f t="shared" si="14"/>
        <v>0</v>
      </c>
      <c r="Z41" s="231">
        <f t="shared" si="12"/>
        <v>41622</v>
      </c>
      <c r="AA41" s="44"/>
      <c r="AB41" s="44"/>
      <c r="AC41" s="44"/>
      <c r="AD41" s="44"/>
    </row>
    <row r="42" ht="15.75" customHeight="1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19"/>
      <c r="N42" s="212"/>
      <c r="O42" s="222"/>
      <c r="P42" s="222"/>
      <c r="Q42" s="222"/>
      <c r="R42" s="222"/>
      <c r="S42" s="78"/>
      <c r="T42" s="78"/>
      <c r="U42" s="222"/>
      <c r="V42" s="222"/>
      <c r="W42" s="222"/>
      <c r="X42" s="222"/>
      <c r="Y42" s="78"/>
      <c r="Z42" s="219">
        <f t="shared" si="12"/>
        <v>0</v>
      </c>
      <c r="AA42" s="44"/>
      <c r="AB42" s="44"/>
      <c r="AC42" s="44"/>
      <c r="AD42" s="44"/>
    </row>
    <row r="43" ht="15.75" customHeight="1">
      <c r="A43" s="214" t="s">
        <v>79</v>
      </c>
      <c r="B43" s="215">
        <f t="shared" ref="B43:L43" si="15">B44+B45+B46</f>
        <v>5400</v>
      </c>
      <c r="C43" s="215">
        <f t="shared" si="15"/>
        <v>1200</v>
      </c>
      <c r="D43" s="215">
        <f t="shared" si="15"/>
        <v>820</v>
      </c>
      <c r="E43" s="215">
        <f t="shared" si="15"/>
        <v>820</v>
      </c>
      <c r="F43" s="215">
        <f t="shared" si="15"/>
        <v>0</v>
      </c>
      <c r="G43" s="215">
        <f t="shared" si="15"/>
        <v>0</v>
      </c>
      <c r="H43" s="215">
        <f t="shared" si="15"/>
        <v>0</v>
      </c>
      <c r="I43" s="215">
        <f t="shared" si="15"/>
        <v>0</v>
      </c>
      <c r="J43" s="215">
        <f t="shared" si="15"/>
        <v>0</v>
      </c>
      <c r="K43" s="215">
        <f t="shared" si="15"/>
        <v>0</v>
      </c>
      <c r="L43" s="215">
        <f t="shared" si="15"/>
        <v>0</v>
      </c>
      <c r="M43" s="216">
        <f t="shared" ref="M43:M46" si="17">SUM(B43:L43)</f>
        <v>8240</v>
      </c>
      <c r="N43" s="214" t="s">
        <v>80</v>
      </c>
      <c r="O43" s="215">
        <f t="shared" ref="O43:Y43" si="16">O44+O45+O46</f>
        <v>5400</v>
      </c>
      <c r="P43" s="215">
        <f t="shared" si="16"/>
        <v>1200</v>
      </c>
      <c r="Q43" s="215">
        <f t="shared" si="16"/>
        <v>820</v>
      </c>
      <c r="R43" s="215">
        <f t="shared" si="16"/>
        <v>820</v>
      </c>
      <c r="S43" s="215">
        <f t="shared" si="16"/>
        <v>0</v>
      </c>
      <c r="T43" s="215">
        <f t="shared" si="16"/>
        <v>0</v>
      </c>
      <c r="U43" s="215">
        <f t="shared" si="16"/>
        <v>0</v>
      </c>
      <c r="V43" s="215">
        <f t="shared" si="16"/>
        <v>0</v>
      </c>
      <c r="W43" s="215">
        <f t="shared" si="16"/>
        <v>0</v>
      </c>
      <c r="X43" s="215">
        <f t="shared" si="16"/>
        <v>0</v>
      </c>
      <c r="Y43" s="215">
        <f t="shared" si="16"/>
        <v>0</v>
      </c>
      <c r="Z43" s="216">
        <f t="shared" si="12"/>
        <v>8240</v>
      </c>
      <c r="AA43" s="44"/>
      <c r="AB43" s="44"/>
      <c r="AC43" s="44"/>
      <c r="AD43" s="44"/>
    </row>
    <row r="44" ht="30.0" customHeight="1">
      <c r="A44" s="212" t="str">
        <f>'Menu déroulant'!$A21</f>
        <v>Dons en nature</v>
      </c>
      <c r="B44" s="217">
        <f>SUMIF('Budgets structures et projets '!$B$5:$B$21,'Menu déroulant'!$A21,'Budgets structures et projets '!$E$5:$E$21)</f>
        <v>0</v>
      </c>
      <c r="C44" s="217">
        <f>SUMIF('Budgets structures et projets '!$B$25:$B$49,'Menu déroulant'!$A21,'Budgets structures et projets '!$E$25:$E$49)</f>
        <v>0</v>
      </c>
      <c r="D44" s="217">
        <f>SUMIF('Budgets structures et projets '!$B$53:$B$77,'Menu déroulant'!$A21,'Budgets structures et projets '!$E$53:$E$77)</f>
        <v>0</v>
      </c>
      <c r="E44" s="217">
        <f>SUMIF('Budgets structures et projets '!$B$81:$B$104,'Menu déroulant'!$A21,'Budgets structures et projets '!$E$81:$E$104)</f>
        <v>0</v>
      </c>
      <c r="F44" s="218">
        <f>SUMIF('Budgets structures et projets '!$B$81:$B$104,'Menu déroulant'!$A21,'Budgets structures et projets '!$E$108:$E$132)</f>
        <v>0</v>
      </c>
      <c r="G44" s="218">
        <f>SUMIF('Budgets structures et projets '!$B$136:$B$160,'Menu déroulant'!$A21,'Budgets structures et projets '!$E$136:$E$160)</f>
        <v>0</v>
      </c>
      <c r="H44" s="218">
        <f>SUMIF('Budgets structures et projets '!$B$164:$B$188,'Menu déroulant'!$A21,'Budgets structures et projets '!$E$164:$E$188)</f>
        <v>0</v>
      </c>
      <c r="I44" s="218">
        <f>SUMIF('Budgets structures et projets '!$B$192:$B$216,'Menu déroulant'!$A21,'Budgets structures et projets '!$E$192:$E$216)</f>
        <v>0</v>
      </c>
      <c r="J44" s="218">
        <f>SUMIF('Budgets structures et projets '!$B$220:$B$244,'Menu déroulant'!$A21,'Budgets structures et projets '!$E$220:$E$244)</f>
        <v>0</v>
      </c>
      <c r="K44" s="218">
        <f>SUMIF('Budgets structures et projets '!$B$248:$B$272,'Menu déroulant'!$A21,'Budgets structures et projets '!$E$248:$E$272)</f>
        <v>0</v>
      </c>
      <c r="L44" s="218">
        <f>SUMIF('Budgets structures et projets '!$B$276:$B$300,'Menu déroulant'!$A21,'Budgets structures et projets '!$E$276:$E$300)</f>
        <v>0</v>
      </c>
      <c r="M44" s="219">
        <f t="shared" si="17"/>
        <v>0</v>
      </c>
      <c r="N44" s="212" t="str">
        <f>'Menu déroulant'!$B18</f>
        <v>Dons en nature</v>
      </c>
      <c r="O44" s="217">
        <f>SUMIF('Budgets structures et projets '!$H$5:$H$21,'Menu déroulant'!$B18,'Budgets structures et projets '!$K$5:$K$21)</f>
        <v>0</v>
      </c>
      <c r="P44" s="217">
        <f>SUMIF('Budgets structures et projets '!$H$25:$H$49,'Menu déroulant'!$B18,'Budgets structures et projets '!$K$25:$K$49)</f>
        <v>0</v>
      </c>
      <c r="Q44" s="217">
        <f>SUMIF('Budgets structures et projets '!$H$53:$H$77,'Menu déroulant'!$B18,'Budgets structures et projets '!$K$53:$K$77)</f>
        <v>0</v>
      </c>
      <c r="R44" s="217">
        <f>SUMIF('Budgets structures et projets '!$H$81:$H$104,'Menu déroulant'!$B18,'Budgets structures et projets '!$K$81:$K$104)</f>
        <v>0</v>
      </c>
      <c r="S44" s="217">
        <f>SUMIF('Budgets structures et projets '!$H$108:$H$132,'Menu déroulant'!$B18,'Budgets structures et projets '!$K$108:$K$132)</f>
        <v>0</v>
      </c>
      <c r="T44" s="217">
        <f>SUMIF('Budgets structures et projets '!$H$136:$H$160,'Menu déroulant'!$B18,'Budgets structures et projets '!$K$136:$K$160)</f>
        <v>0</v>
      </c>
      <c r="U44" s="217">
        <f>SUMIF('Budgets structures et projets '!$H$164:$H$188,'Menu déroulant'!$B18,'Budgets structures et projets '!$K$164:$K$188)</f>
        <v>0</v>
      </c>
      <c r="V44" s="217">
        <f>SUMIF('Budgets structures et projets '!$H$192:$H$216,'Menu déroulant'!$B18,'Budgets structures et projets '!$K$192:$K$216)</f>
        <v>0</v>
      </c>
      <c r="W44" s="217">
        <f>SUMIF('Budgets structures et projets '!$H$220:$H$244,'Menu déroulant'!$B18,'Budgets structures et projets '!$K$220:$K$244)</f>
        <v>0</v>
      </c>
      <c r="X44" s="217">
        <f>SUMIF('Budgets structures et projets '!$H$242:$H$248,'Menu déroulant'!$B18,'Budgets structures et projets '!$K$248:$K$272)</f>
        <v>0</v>
      </c>
      <c r="Y44" s="217">
        <f>SUMIF('Budgets structures et projets '!$H$276:$H$300,'Menu déroulant'!$B18,'Budgets structures et projets '!$K$276:$K$300)</f>
        <v>0</v>
      </c>
      <c r="Z44" s="219">
        <f t="shared" si="12"/>
        <v>0</v>
      </c>
      <c r="AA44" s="44"/>
      <c r="AB44" s="44"/>
      <c r="AC44" s="44"/>
      <c r="AD44" s="44"/>
    </row>
    <row r="45" ht="15.75" customHeight="1">
      <c r="A45" s="212" t="str">
        <f>'Menu déroulant'!$A22</f>
        <v>Mise à disposition de biens &amp; services</v>
      </c>
      <c r="B45" s="217">
        <f>SUMIF('Budgets structures et projets '!$B$5:$B$21,'Menu déroulant'!$A22,'Budgets structures et projets '!$E$5:$E$21)</f>
        <v>0</v>
      </c>
      <c r="C45" s="217">
        <f>SUMIF('Budgets structures et projets '!$B$25:$B$49,'Menu déroulant'!$A22,'Budgets structures et projets '!$E$25:$E$49)</f>
        <v>0</v>
      </c>
      <c r="D45" s="217">
        <f>SUMIF('Budgets structures et projets '!$B$53:$B$77,'Menu déroulant'!$A22,'Budgets structures et projets '!$E$53:$E$77)</f>
        <v>100</v>
      </c>
      <c r="E45" s="217">
        <f>SUMIF('Budgets structures et projets '!$B$81:$B$104,'Menu déroulant'!$A22,'Budgets structures et projets '!$E$81:$E$104)</f>
        <v>100</v>
      </c>
      <c r="F45" s="218">
        <f>SUMIF('Budgets structures et projets '!$B$81:$B$104,'Menu déroulant'!$A22,'Budgets structures et projets '!$E$108:$E$132)</f>
        <v>0</v>
      </c>
      <c r="G45" s="218">
        <f>SUMIF('Budgets structures et projets '!$B$136:$B$160,'Menu déroulant'!$A22,'Budgets structures et projets '!$E$136:$E$160)</f>
        <v>0</v>
      </c>
      <c r="H45" s="218">
        <f>SUMIF('Budgets structures et projets '!$B$164:$B$188,'Menu déroulant'!$A22,'Budgets structures et projets '!$E$164:$E$188)</f>
        <v>0</v>
      </c>
      <c r="I45" s="218">
        <f>SUMIF('Budgets structures et projets '!$B$192:$B$216,'Menu déroulant'!$A22,'Budgets structures et projets '!$E$192:$E$216)</f>
        <v>0</v>
      </c>
      <c r="J45" s="218">
        <f>SUMIF('Budgets structures et projets '!$B$220:$B$244,'Menu déroulant'!$A22,'Budgets structures et projets '!$E$220:$E$244)</f>
        <v>0</v>
      </c>
      <c r="K45" s="218">
        <f>SUMIF('Budgets structures et projets '!$B$248:$B$272,'Menu déroulant'!$A22,'Budgets structures et projets '!$E$248:$E$272)</f>
        <v>0</v>
      </c>
      <c r="L45" s="218">
        <f>SUMIF('Budgets structures et projets '!$B$276:$B$300,'Menu déroulant'!$A22,'Budgets structures et projets '!$E$276:$E$300)</f>
        <v>0</v>
      </c>
      <c r="M45" s="219">
        <f t="shared" si="17"/>
        <v>200</v>
      </c>
      <c r="N45" s="212" t="str">
        <f>'Menu déroulant'!$B19</f>
        <v>Mise à disposition de biens &amp; services</v>
      </c>
      <c r="O45" s="217">
        <f>SUMIF('Budgets structures et projets '!$H$5:$H$21,'Menu déroulant'!$B19,'Budgets structures et projets '!$K$5:$K$21)</f>
        <v>0</v>
      </c>
      <c r="P45" s="217">
        <f>SUMIF('Budgets structures et projets '!$H$25:$H$49,'Menu déroulant'!$B19,'Budgets structures et projets '!$K$25:$K$49)</f>
        <v>0</v>
      </c>
      <c r="Q45" s="217">
        <f>SUMIF('Budgets structures et projets '!$H$53:$H$77,'Menu déroulant'!$B19,'Budgets structures et projets '!$K$53:$K$77)</f>
        <v>100</v>
      </c>
      <c r="R45" s="217">
        <f>SUMIF('Budgets structures et projets '!$H$81:$H$104,'Menu déroulant'!$B19,'Budgets structures et projets '!$K$81:$K$104)</f>
        <v>100</v>
      </c>
      <c r="S45" s="217">
        <f>SUMIF('Budgets structures et projets '!$H$108:$H$132,'Menu déroulant'!$B19,'Budgets structures et projets '!$K$108:$K$132)</f>
        <v>0</v>
      </c>
      <c r="T45" s="217">
        <f>SUMIF('Budgets structures et projets '!$H$136:$H$160,'Menu déroulant'!$B19,'Budgets structures et projets '!$K$136:$K$160)</f>
        <v>0</v>
      </c>
      <c r="U45" s="217">
        <f>SUMIF('Budgets structures et projets '!$H$164:$H$188,'Menu déroulant'!$B19,'Budgets structures et projets '!$K$164:$K$188)</f>
        <v>0</v>
      </c>
      <c r="V45" s="217">
        <f>SUMIF('Budgets structures et projets '!$H$192:$H$216,'Menu déroulant'!$B19,'Budgets structures et projets '!$K$192:$K$216)</f>
        <v>0</v>
      </c>
      <c r="W45" s="217">
        <f>SUMIF('Budgets structures et projets '!$H$220:$H$244,'Menu déroulant'!$B19,'Budgets structures et projets '!$K$220:$K$244)</f>
        <v>0</v>
      </c>
      <c r="X45" s="217">
        <f>SUMIF('Budgets structures et projets '!$H$242:$H$248,'Menu déroulant'!$B19,'Budgets structures et projets '!$K$248:$K$272)</f>
        <v>0</v>
      </c>
      <c r="Y45" s="217">
        <f>SUMIF('Budgets structures et projets '!$H$276:$H$300,'Menu déroulant'!$B19,'Budgets structures et projets '!$K$276:$K$300)</f>
        <v>0</v>
      </c>
      <c r="Z45" s="219">
        <f t="shared" si="12"/>
        <v>200</v>
      </c>
      <c r="AA45" s="44"/>
      <c r="AB45" s="44"/>
      <c r="AC45" s="44"/>
      <c r="AD45" s="44"/>
    </row>
    <row r="46" ht="15.75" customHeight="1">
      <c r="A46" s="212" t="str">
        <f>'Menu déroulant'!$A23</f>
        <v>Bénévolat</v>
      </c>
      <c r="B46" s="217">
        <f>SUMIF('Budgets structures et projets '!$B$5:$B$21,'Menu déroulant'!$A23,'Budgets structures et projets '!$E$5:$E$21)</f>
        <v>5400</v>
      </c>
      <c r="C46" s="217">
        <f>SUMIF('Budgets structures et projets '!$B$25:$B$49,'Menu déroulant'!$A23,'Budgets structures et projets '!$E$25:$E$49)</f>
        <v>1200</v>
      </c>
      <c r="D46" s="217">
        <f>SUMIF('Budgets structures et projets '!$B$53:$B$77,'Menu déroulant'!$A23,'Budgets structures et projets '!$E$53:$E$77)</f>
        <v>720</v>
      </c>
      <c r="E46" s="217">
        <f>SUMIF('Budgets structures et projets '!$B$81:$B$104,'Menu déroulant'!$A23,'Budgets structures et projets '!$E$81:$E$104)</f>
        <v>720</v>
      </c>
      <c r="F46" s="218">
        <f>SUMIF('Budgets structures et projets '!$B$81:$B$104,'Menu déroulant'!$A23,'Budgets structures et projets '!$E$108:$E$132)</f>
        <v>0</v>
      </c>
      <c r="G46" s="218">
        <f>SUMIF('Budgets structures et projets '!$B$136:$B$160,'Menu déroulant'!$A23,'Budgets structures et projets '!$E$136:$E$160)</f>
        <v>0</v>
      </c>
      <c r="H46" s="218">
        <f>SUMIF('Budgets structures et projets '!$B$164:$B$188,'Menu déroulant'!$A23,'Budgets structures et projets '!$E$164:$E$188)</f>
        <v>0</v>
      </c>
      <c r="I46" s="218">
        <f>SUMIF('Budgets structures et projets '!$B$192:$B$216,'Menu déroulant'!$A23,'Budgets structures et projets '!$E$192:$E$216)</f>
        <v>0</v>
      </c>
      <c r="J46" s="218">
        <f>SUMIF('Budgets structures et projets '!$B$220:$B$244,'Menu déroulant'!$A23,'Budgets structures et projets '!$E$220:$E$244)</f>
        <v>0</v>
      </c>
      <c r="K46" s="218">
        <f>SUMIF('Budgets structures et projets '!$B$248:$B$272,'Menu déroulant'!$A23,'Budgets structures et projets '!$E$248:$E$272)</f>
        <v>0</v>
      </c>
      <c r="L46" s="218">
        <f>SUMIF('Budgets structures et projets '!$B$276:$B$300,'Menu déroulant'!$A23,'Budgets structures et projets '!$E$276:$E$300)</f>
        <v>0</v>
      </c>
      <c r="M46" s="219">
        <f t="shared" si="17"/>
        <v>8040</v>
      </c>
      <c r="N46" s="212" t="str">
        <f>'Menu déroulant'!$B20</f>
        <v>Bénévolat</v>
      </c>
      <c r="O46" s="217">
        <f>SUMIF('Budgets structures et projets '!$H$5:$H$21,'Menu déroulant'!$B20,'Budgets structures et projets '!$K$5:$K$21)</f>
        <v>5400</v>
      </c>
      <c r="P46" s="217">
        <f>SUMIF('Budgets structures et projets '!$H$25:$H$49,'Menu déroulant'!$B20,'Budgets structures et projets '!$K$25:$K$49)</f>
        <v>1200</v>
      </c>
      <c r="Q46" s="217">
        <f>SUMIF('Budgets structures et projets '!$H$53:$H$77,'Menu déroulant'!$B20,'Budgets structures et projets '!$K$53:$K$77)</f>
        <v>720</v>
      </c>
      <c r="R46" s="217">
        <f>SUMIF('Budgets structures et projets '!$H$81:$H$104,'Menu déroulant'!$B20,'Budgets structures et projets '!$K$81:$K$104)</f>
        <v>720</v>
      </c>
      <c r="S46" s="217">
        <f>SUMIF('Budgets structures et projets '!$H$108:$H$132,'Menu déroulant'!$B20,'Budgets structures et projets '!$K$108:$K$132)</f>
        <v>0</v>
      </c>
      <c r="T46" s="217">
        <f>SUMIF('Budgets structures et projets '!$H$136:$H$160,'Menu déroulant'!$B20,'Budgets structures et projets '!$K$136:$K$160)</f>
        <v>0</v>
      </c>
      <c r="U46" s="217">
        <f>SUMIF('Budgets structures et projets '!$H$164:$H$188,'Menu déroulant'!$B20,'Budgets structures et projets '!$K$164:$K$188)</f>
        <v>0</v>
      </c>
      <c r="V46" s="217">
        <f>SUMIF('Budgets structures et projets '!$H$192:$H$216,'Menu déroulant'!$B20,'Budgets structures et projets '!$K$192:$K$216)</f>
        <v>0</v>
      </c>
      <c r="W46" s="217">
        <f>SUMIF('Budgets structures et projets '!$H$220:$H$244,'Menu déroulant'!$B20,'Budgets structures et projets '!$K$220:$K$244)</f>
        <v>0</v>
      </c>
      <c r="X46" s="217">
        <f>SUMIF('Budgets structures et projets '!$H$242:$H$248,'Menu déroulant'!$B20,'Budgets structures et projets '!$K$248:$K$272)</f>
        <v>0</v>
      </c>
      <c r="Y46" s="217">
        <f>SUMIF('Budgets structures et projets '!$H$276:$H$300,'Menu déroulant'!$B20,'Budgets structures et projets '!$K$276:$K$300)</f>
        <v>0</v>
      </c>
      <c r="Z46" s="219">
        <f t="shared" si="12"/>
        <v>8040</v>
      </c>
      <c r="AA46" s="44"/>
      <c r="AB46" s="44"/>
      <c r="AC46" s="44"/>
      <c r="AD46" s="44"/>
    </row>
    <row r="47" ht="15.75" customHeight="1">
      <c r="A47" s="212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19"/>
      <c r="N47" s="212"/>
      <c r="O47" s="217"/>
      <c r="P47" s="217"/>
      <c r="Q47" s="217"/>
      <c r="R47" s="217"/>
      <c r="S47" s="77"/>
      <c r="T47" s="77"/>
      <c r="U47" s="217"/>
      <c r="V47" s="217"/>
      <c r="W47" s="217"/>
      <c r="X47" s="217"/>
      <c r="Y47" s="77"/>
      <c r="Z47" s="219">
        <f t="shared" si="12"/>
        <v>0</v>
      </c>
      <c r="AA47" s="97"/>
      <c r="AB47" s="97"/>
      <c r="AC47" s="97"/>
      <c r="AD47" s="97"/>
    </row>
    <row r="48" ht="15.75" customHeight="1">
      <c r="A48" s="232" t="s">
        <v>81</v>
      </c>
      <c r="B48" s="233">
        <f t="shared" ref="B48:L48" si="18">B43+B41</f>
        <v>5722.9</v>
      </c>
      <c r="C48" s="233">
        <f t="shared" si="18"/>
        <v>6700</v>
      </c>
      <c r="D48" s="233">
        <f t="shared" si="18"/>
        <v>20560</v>
      </c>
      <c r="E48" s="233">
        <f t="shared" si="18"/>
        <v>15841.5</v>
      </c>
      <c r="F48" s="233">
        <f t="shared" si="18"/>
        <v>0</v>
      </c>
      <c r="G48" s="233">
        <f t="shared" si="18"/>
        <v>0</v>
      </c>
      <c r="H48" s="233">
        <f t="shared" si="18"/>
        <v>0</v>
      </c>
      <c r="I48" s="233">
        <f t="shared" si="18"/>
        <v>0</v>
      </c>
      <c r="J48" s="233">
        <f t="shared" si="18"/>
        <v>0</v>
      </c>
      <c r="K48" s="233">
        <f t="shared" si="18"/>
        <v>0</v>
      </c>
      <c r="L48" s="233">
        <f t="shared" si="18"/>
        <v>0</v>
      </c>
      <c r="M48" s="234">
        <f>SUM(B48:L48)</f>
        <v>48824.4</v>
      </c>
      <c r="N48" s="232" t="s">
        <v>82</v>
      </c>
      <c r="O48" s="233">
        <f t="shared" ref="O48:Y48" si="19">O43+O41</f>
        <v>6490</v>
      </c>
      <c r="P48" s="233">
        <f t="shared" si="19"/>
        <v>6700</v>
      </c>
      <c r="Q48" s="233">
        <f t="shared" si="19"/>
        <v>19832</v>
      </c>
      <c r="R48" s="233">
        <f t="shared" si="19"/>
        <v>16840</v>
      </c>
      <c r="S48" s="233">
        <f t="shared" si="19"/>
        <v>0</v>
      </c>
      <c r="T48" s="233">
        <f t="shared" si="19"/>
        <v>0</v>
      </c>
      <c r="U48" s="233">
        <f t="shared" si="19"/>
        <v>0</v>
      </c>
      <c r="V48" s="233">
        <f t="shared" si="19"/>
        <v>0</v>
      </c>
      <c r="W48" s="233">
        <f t="shared" si="19"/>
        <v>0</v>
      </c>
      <c r="X48" s="233">
        <f t="shared" si="19"/>
        <v>0</v>
      </c>
      <c r="Y48" s="233">
        <f t="shared" si="19"/>
        <v>0</v>
      </c>
      <c r="Z48" s="234">
        <f t="shared" si="12"/>
        <v>49862</v>
      </c>
      <c r="AA48" s="44"/>
      <c r="AB48" s="44"/>
      <c r="AC48" s="44"/>
      <c r="AD48" s="44"/>
    </row>
    <row r="49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44"/>
      <c r="Z49" s="44"/>
      <c r="AA49" s="44"/>
      <c r="AB49" s="44"/>
      <c r="AC49" s="44"/>
      <c r="AD49" s="44"/>
    </row>
    <row r="50" ht="15.7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201"/>
      <c r="O50" s="235" t="s">
        <v>161</v>
      </c>
      <c r="P50" s="236" t="str">
        <f t="shared" ref="P50:Y50" si="20">C4</f>
        <v>Voir des spectacles</v>
      </c>
      <c r="Q50" s="236" t="str">
        <f t="shared" si="20"/>
        <v>La visite de la Vieille Dame</v>
      </c>
      <c r="R50" s="236" t="str">
        <f t="shared" si="20"/>
        <v>Tentative d'Aimer</v>
      </c>
      <c r="S50" s="236" t="str">
        <f t="shared" si="20"/>
        <v>Nom du projet 4</v>
      </c>
      <c r="T50" s="236" t="str">
        <f t="shared" si="20"/>
        <v>Nom du projet 5</v>
      </c>
      <c r="U50" s="236" t="str">
        <f t="shared" si="20"/>
        <v>Nom du projet 6</v>
      </c>
      <c r="V50" s="236" t="str">
        <f t="shared" si="20"/>
        <v>Nom du projet 7</v>
      </c>
      <c r="W50" s="236" t="str">
        <f t="shared" si="20"/>
        <v>Nom du projet 8</v>
      </c>
      <c r="X50" s="236" t="str">
        <f t="shared" si="20"/>
        <v>Nom du projet 9</v>
      </c>
      <c r="Y50" s="237" t="str">
        <f t="shared" si="20"/>
        <v>Nom du projet 10</v>
      </c>
      <c r="Z50" s="195"/>
      <c r="AA50" s="44"/>
      <c r="AB50" s="44"/>
      <c r="AC50" s="44"/>
      <c r="AD50" s="44"/>
    </row>
    <row r="51" ht="15.7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38" t="s">
        <v>164</v>
      </c>
      <c r="O51" s="239">
        <f t="shared" ref="O51:R51" si="21">B41-O41</f>
        <v>-767.1</v>
      </c>
      <c r="P51" s="239">
        <f t="shared" si="21"/>
        <v>0</v>
      </c>
      <c r="Q51" s="239">
        <f t="shared" si="21"/>
        <v>728</v>
      </c>
      <c r="R51" s="239">
        <f t="shared" si="21"/>
        <v>-998.5</v>
      </c>
      <c r="S51" s="239">
        <f t="shared" ref="S51:Y51" si="22">S41-F41</f>
        <v>0</v>
      </c>
      <c r="T51" s="239">
        <f t="shared" si="22"/>
        <v>0</v>
      </c>
      <c r="U51" s="239">
        <f t="shared" si="22"/>
        <v>0</v>
      </c>
      <c r="V51" s="239">
        <f t="shared" si="22"/>
        <v>0</v>
      </c>
      <c r="W51" s="239">
        <f t="shared" si="22"/>
        <v>0</v>
      </c>
      <c r="X51" s="239">
        <f t="shared" si="22"/>
        <v>0</v>
      </c>
      <c r="Y51" s="240">
        <f t="shared" si="22"/>
        <v>0</v>
      </c>
      <c r="Z51" s="239"/>
      <c r="AA51" s="44"/>
      <c r="AB51" s="44"/>
      <c r="AC51" s="44"/>
      <c r="AD51" s="44"/>
    </row>
    <row r="52" ht="15.7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241"/>
      <c r="O52" s="239"/>
      <c r="P52" s="239"/>
      <c r="Q52" s="239"/>
      <c r="R52" s="239"/>
      <c r="S52" s="242"/>
      <c r="T52" s="242"/>
      <c r="U52" s="239"/>
      <c r="V52" s="239"/>
      <c r="W52" s="239"/>
      <c r="X52" s="239"/>
      <c r="Y52" s="243"/>
      <c r="Z52" s="242"/>
      <c r="AA52" s="44"/>
      <c r="AB52" s="44"/>
      <c r="AC52" s="44"/>
      <c r="AD52" s="44"/>
    </row>
    <row r="53" ht="15.75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241" t="s">
        <v>165</v>
      </c>
      <c r="O53" s="244"/>
      <c r="P53" s="245">
        <f t="shared" ref="P53:Y53" si="23">C5</f>
        <v>0</v>
      </c>
      <c r="Q53" s="245">
        <f t="shared" si="23"/>
        <v>0.67</v>
      </c>
      <c r="R53" s="245">
        <f t="shared" si="23"/>
        <v>0.33</v>
      </c>
      <c r="S53" s="245" t="str">
        <f t="shared" si="23"/>
        <v/>
      </c>
      <c r="T53" s="245" t="str">
        <f t="shared" si="23"/>
        <v/>
      </c>
      <c r="U53" s="245" t="str">
        <f t="shared" si="23"/>
        <v/>
      </c>
      <c r="V53" s="245" t="str">
        <f t="shared" si="23"/>
        <v/>
      </c>
      <c r="W53" s="245" t="str">
        <f t="shared" si="23"/>
        <v/>
      </c>
      <c r="X53" s="245" t="str">
        <f t="shared" si="23"/>
        <v/>
      </c>
      <c r="Y53" s="246" t="str">
        <f t="shared" si="23"/>
        <v/>
      </c>
      <c r="Z53" s="247"/>
      <c r="AA53" s="44"/>
      <c r="AB53" s="44"/>
      <c r="AC53" s="44"/>
      <c r="AD53" s="44"/>
    </row>
    <row r="54" ht="15.7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241"/>
      <c r="O54" s="248"/>
      <c r="P54" s="249"/>
      <c r="Q54" s="249"/>
      <c r="R54" s="249"/>
      <c r="S54" s="249"/>
      <c r="T54" s="250"/>
      <c r="U54" s="248"/>
      <c r="V54" s="249"/>
      <c r="W54" s="249"/>
      <c r="X54" s="249"/>
      <c r="Y54" s="251"/>
      <c r="Z54" s="250"/>
      <c r="AA54" s="44"/>
      <c r="AB54" s="44"/>
      <c r="AC54" s="44"/>
      <c r="AD54" s="44"/>
    </row>
    <row r="55" ht="22.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252" t="s">
        <v>166</v>
      </c>
      <c r="O55" s="253"/>
      <c r="P55" s="254">
        <f t="shared" ref="P55:Y55" si="24">P53*$O$51</f>
        <v>0</v>
      </c>
      <c r="Q55" s="254">
        <f t="shared" si="24"/>
        <v>-513.957</v>
      </c>
      <c r="R55" s="254">
        <f t="shared" si="24"/>
        <v>-253.143</v>
      </c>
      <c r="S55" s="254">
        <f t="shared" si="24"/>
        <v>0</v>
      </c>
      <c r="T55" s="254">
        <f t="shared" si="24"/>
        <v>0</v>
      </c>
      <c r="U55" s="254">
        <f t="shared" si="24"/>
        <v>0</v>
      </c>
      <c r="V55" s="254">
        <f t="shared" si="24"/>
        <v>0</v>
      </c>
      <c r="W55" s="254">
        <f t="shared" si="24"/>
        <v>0</v>
      </c>
      <c r="X55" s="254">
        <f t="shared" si="24"/>
        <v>0</v>
      </c>
      <c r="Y55" s="255">
        <f t="shared" si="24"/>
        <v>0</v>
      </c>
      <c r="Z55" s="250"/>
      <c r="AA55" s="44"/>
      <c r="AB55" s="44"/>
      <c r="AC55" s="44"/>
      <c r="AD55" s="44"/>
    </row>
    <row r="56" ht="24.0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6" t="s">
        <v>167</v>
      </c>
      <c r="O56" s="207"/>
      <c r="P56" s="257">
        <f t="shared" ref="P56:Y56" si="25">P55+P51</f>
        <v>0</v>
      </c>
      <c r="Q56" s="257">
        <f t="shared" si="25"/>
        <v>214.043</v>
      </c>
      <c r="R56" s="257">
        <f t="shared" si="25"/>
        <v>-1251.643</v>
      </c>
      <c r="S56" s="257">
        <f t="shared" si="25"/>
        <v>0</v>
      </c>
      <c r="T56" s="257">
        <f t="shared" si="25"/>
        <v>0</v>
      </c>
      <c r="U56" s="257">
        <f t="shared" si="25"/>
        <v>0</v>
      </c>
      <c r="V56" s="257">
        <f t="shared" si="25"/>
        <v>0</v>
      </c>
      <c r="W56" s="257">
        <f t="shared" si="25"/>
        <v>0</v>
      </c>
      <c r="X56" s="257">
        <f t="shared" si="25"/>
        <v>0</v>
      </c>
      <c r="Y56" s="258">
        <f t="shared" si="25"/>
        <v>0</v>
      </c>
      <c r="Z56" s="248"/>
      <c r="AA56" s="44"/>
      <c r="AB56" s="44"/>
      <c r="AC56" s="44"/>
      <c r="AD56" s="44"/>
    </row>
    <row r="57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</sheetData>
  <mergeCells count="4">
    <mergeCell ref="A1:Z1"/>
    <mergeCell ref="A2:Z2"/>
    <mergeCell ref="A3:M3"/>
    <mergeCell ref="N3:Z3"/>
  </mergeCells>
  <conditionalFormatting sqref="M5">
    <cfRule type="cellIs" dxfId="0" priority="1" operator="greaterThan">
      <formula>1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9.71"/>
    <col customWidth="1" min="2" max="2" width="20.71"/>
    <col customWidth="1" min="3" max="3" width="2.43"/>
    <col customWidth="1" min="4" max="4" width="64.43"/>
    <col customWidth="1" min="5" max="5" width="20.71"/>
  </cols>
  <sheetData>
    <row r="1">
      <c r="A1" s="39" t="str">
        <f>Renseignements!B3</f>
        <v>Planches du 25</v>
      </c>
      <c r="B1" s="40"/>
      <c r="C1" s="40"/>
      <c r="D1" s="40"/>
      <c r="E1" s="4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1" t="str">
        <f>Renseignements!B6</f>
        <v>Voir des spectacles</v>
      </c>
      <c r="B2" s="40"/>
      <c r="C2" s="40"/>
      <c r="D2" s="40"/>
      <c r="E2" s="40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5.75" customHeight="1">
      <c r="A3" s="42" t="s">
        <v>53</v>
      </c>
      <c r="B3" s="40"/>
      <c r="C3" s="40"/>
      <c r="D3" s="40"/>
      <c r="E3" s="40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15.75" customHeight="1">
      <c r="A4" s="42" t="str">
        <f>Renseignements!B4</f>
        <v>2025-2026</v>
      </c>
      <c r="B4" s="40"/>
      <c r="C4" s="40"/>
      <c r="D4" s="40"/>
      <c r="E4" s="4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5.75" customHeight="1">
      <c r="A5" s="259" t="s">
        <v>54</v>
      </c>
      <c r="C5" s="260"/>
      <c r="D5" s="259" t="s">
        <v>55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5.75" customHeight="1">
      <c r="A6" s="44"/>
      <c r="B6" s="261" t="s">
        <v>56</v>
      </c>
      <c r="C6" s="45"/>
      <c r="D6" s="45"/>
      <c r="E6" s="261" t="s">
        <v>56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5.75" customHeight="1">
      <c r="A7" s="46" t="s">
        <v>58</v>
      </c>
      <c r="B7" s="262">
        <f>B8+B9+B10+B11</f>
        <v>5500</v>
      </c>
      <c r="C7" s="48"/>
      <c r="D7" s="46" t="s">
        <v>59</v>
      </c>
      <c r="E7" s="262">
        <f>E8+E9+E10+E11</f>
        <v>1350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5.75" customHeight="1">
      <c r="A8" s="49" t="str">
        <f>'Menu déroulant'!$A2</f>
        <v>Eau gaz électricité</v>
      </c>
      <c r="B8" s="263">
        <f>'Budget analytique'!$C8</f>
        <v>0</v>
      </c>
      <c r="C8" s="50"/>
      <c r="D8" s="49" t="str">
        <f>'Menu déroulant'!$B2</f>
        <v>Ventes de produits</v>
      </c>
      <c r="E8" s="263">
        <f>'Budget analytique'!$P8</f>
        <v>1350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15.75" customHeight="1">
      <c r="A9" s="49" t="str">
        <f>'Menu déroulant'!$A3</f>
        <v>Fournitures d'entretien et de bureau</v>
      </c>
      <c r="B9" s="263">
        <f>'Budget analytique'!$C9</f>
        <v>0</v>
      </c>
      <c r="C9" s="50"/>
      <c r="D9" s="49" t="str">
        <f>'Menu déroulant'!$B3</f>
        <v>Ventes / Manifestation de bienfaisance</v>
      </c>
      <c r="E9" s="263">
        <f>'Budget analytique'!$P9</f>
        <v>0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15.75" customHeight="1">
      <c r="A10" s="49" t="str">
        <f>'Menu déroulant'!$A4</f>
        <v>Fournitures d'activités</v>
      </c>
      <c r="B10" s="263">
        <f>'Budget analytique'!$C10</f>
        <v>5500</v>
      </c>
      <c r="C10" s="50"/>
      <c r="D10" s="49" t="str">
        <f>'Menu déroulant'!$B4</f>
        <v>Ventes de prestations de services</v>
      </c>
      <c r="E10" s="263">
        <f>'Budget analytique'!$P10</f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15.75" customHeight="1">
      <c r="A11" s="49" t="str">
        <f>'Menu déroulant'!$A5</f>
        <v>Petit équipement</v>
      </c>
      <c r="B11" s="263">
        <f>'Budget analytique'!$C11</f>
        <v>0</v>
      </c>
      <c r="C11" s="50"/>
      <c r="D11" s="49" t="str">
        <f>'Menu déroulant'!$B5</f>
        <v>Participation des usagers (sauf cotisations)</v>
      </c>
      <c r="E11" s="263">
        <f>'Budget analytique'!$P11</f>
        <v>0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15.75" customHeight="1">
      <c r="A12" s="46" t="s">
        <v>60</v>
      </c>
      <c r="B12" s="264">
        <f>B13+B14+B15+B16</f>
        <v>0</v>
      </c>
      <c r="C12" s="52"/>
      <c r="D12" s="46" t="s">
        <v>61</v>
      </c>
      <c r="E12" s="264">
        <f>E13+E16+E18+E20+E22+E26+E28+E30+E34</f>
        <v>4150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5.75" customHeight="1">
      <c r="A13" s="49" t="str">
        <f>'Menu déroulant'!$A6</f>
        <v>Locations (loyer et charges locatives)</v>
      </c>
      <c r="B13" s="263">
        <f>'Budget analytique'!$C13</f>
        <v>0</v>
      </c>
      <c r="C13" s="50"/>
      <c r="D13" s="49" t="str">
        <f>'Menu déroulant'!$B6</f>
        <v>Subventions Etat</v>
      </c>
      <c r="E13" s="263">
        <f>'Budget analytique'!$P13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5.75" customHeight="1">
      <c r="A14" s="49" t="str">
        <f>'Menu déroulant'!$A7</f>
        <v>Travaux d'entretien et de réparation</v>
      </c>
      <c r="B14" s="263">
        <f>'Budget analytique'!$C14</f>
        <v>0</v>
      </c>
      <c r="C14" s="50"/>
      <c r="D14" s="49"/>
      <c r="E14" s="26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5.75" customHeight="1">
      <c r="A15" s="49" t="str">
        <f>'Menu déroulant'!$A8</f>
        <v>Assurances</v>
      </c>
      <c r="B15" s="263">
        <f>'Budget analytique'!$C15</f>
        <v>0</v>
      </c>
      <c r="C15" s="50"/>
      <c r="D15" s="49"/>
      <c r="E15" s="26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15.75" customHeight="1">
      <c r="A16" s="49" t="str">
        <f>'Menu déroulant'!$A9</f>
        <v>Divers services externes</v>
      </c>
      <c r="B16" s="263">
        <f>'Budget analytique'!$C16</f>
        <v>0</v>
      </c>
      <c r="C16" s="50"/>
      <c r="D16" s="49" t="str">
        <f>'Menu déroulant'!$B7</f>
        <v>ASP - Emploi aidés</v>
      </c>
      <c r="E16" s="263">
        <f>'Budget analytique'!$P16</f>
        <v>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15.75" customHeight="1">
      <c r="A17" s="46" t="s">
        <v>62</v>
      </c>
      <c r="B17" s="264">
        <f>B18+B19+B20+B21+B22+B23</f>
        <v>0</v>
      </c>
      <c r="C17" s="52"/>
      <c r="D17" s="49"/>
      <c r="E17" s="263" t="str">
        <f>'Budget analytique'!$P17</f>
        <v/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15.75" customHeight="1">
      <c r="A18" s="49" t="str">
        <f>'Menu déroulant'!$A10</f>
        <v>Rémunération d'intermédiaires et honoraires</v>
      </c>
      <c r="B18" s="263">
        <f>'Budget analytique'!$C18</f>
        <v>0</v>
      </c>
      <c r="C18" s="50"/>
      <c r="D18" s="49" t="str">
        <f>'Menu déroulant'!$B8</f>
        <v>Subventions Europe (FSE, FEDER)</v>
      </c>
      <c r="E18" s="263">
        <f>'Budget analytique'!$P18</f>
        <v>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5.75" customHeight="1">
      <c r="A19" s="49" t="str">
        <f>'Menu déroulant'!$A11</f>
        <v>Publicité-publications</v>
      </c>
      <c r="B19" s="263">
        <f>'Budget analytique'!$C19</f>
        <v>0</v>
      </c>
      <c r="C19" s="50"/>
      <c r="D19" s="49"/>
      <c r="E19" s="263" t="str">
        <f>'Budget analytique'!$P19</f>
        <v/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15.75" customHeight="1">
      <c r="A20" s="49" t="str">
        <f>'Menu déroulant'!$A12</f>
        <v>Déplacements</v>
      </c>
      <c r="B20" s="263">
        <f>'Budget analytique'!$C20</f>
        <v>0</v>
      </c>
      <c r="C20" s="50"/>
      <c r="D20" s="49" t="str">
        <f>'Menu déroulant'!$B9</f>
        <v>Subventions Région</v>
      </c>
      <c r="E20" s="263">
        <f>'Budget analytique'!$P20</f>
        <v>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15.75" customHeight="1">
      <c r="A21" s="49" t="str">
        <f>'Menu déroulant'!$A13</f>
        <v>Missions et réceptions</v>
      </c>
      <c r="B21" s="263">
        <f>'Budget analytique'!$C21</f>
        <v>0</v>
      </c>
      <c r="C21" s="50"/>
      <c r="D21" s="49"/>
      <c r="E21" s="263" t="str">
        <f>'Budget analytique'!$P21</f>
        <v/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15.75" customHeight="1">
      <c r="A22" s="49" t="str">
        <f>'Menu déroulant'!$A14</f>
        <v>Frais postaux, téléphone &amp; internet</v>
      </c>
      <c r="B22" s="263">
        <f>'Budget analytique'!$C22</f>
        <v>0</v>
      </c>
      <c r="C22" s="50"/>
      <c r="D22" s="49" t="str">
        <f>'Menu déroulant'!$B10</f>
        <v>Subventions Département</v>
      </c>
      <c r="E22" s="263">
        <f>'Budget analytique'!$P22</f>
        <v>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15.75" customHeight="1">
      <c r="A23" s="49" t="str">
        <f>'Menu déroulant'!$A15</f>
        <v>Services bancaires</v>
      </c>
      <c r="B23" s="263">
        <f>'Budget analytique'!$C23</f>
        <v>0</v>
      </c>
      <c r="C23" s="50"/>
      <c r="D23" s="49" t="s">
        <v>64</v>
      </c>
      <c r="E23" s="263" t="str">
        <f>'Budget analytique'!$P23</f>
        <v/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5.75" customHeight="1">
      <c r="A24" s="49"/>
      <c r="B24" s="263"/>
      <c r="C24" s="50"/>
      <c r="D24" s="49" t="s">
        <v>64</v>
      </c>
      <c r="E24" s="263" t="str">
        <f>'Budget analytique'!$P24</f>
        <v/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5.75" customHeight="1">
      <c r="A25" s="46" t="s">
        <v>65</v>
      </c>
      <c r="B25" s="264">
        <f>'Budget analytique'!$C25</f>
        <v>0</v>
      </c>
      <c r="C25" s="52"/>
      <c r="D25" s="49" t="s">
        <v>64</v>
      </c>
      <c r="E25" s="263" t="str">
        <f>'Budget analytique'!$P25</f>
        <v/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5.75" customHeight="1">
      <c r="A26" s="56"/>
      <c r="B26" s="263"/>
      <c r="C26" s="50"/>
      <c r="D26" s="49" t="str">
        <f>'Menu déroulant'!$B11</f>
        <v>Subventions Ville de Paris</v>
      </c>
      <c r="E26" s="263">
        <f>'Budget analytique'!$P26</f>
        <v>2150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5.75" customHeight="1">
      <c r="A27" s="46" t="s">
        <v>67</v>
      </c>
      <c r="B27" s="264">
        <f>B28+B29+B30</f>
        <v>0</v>
      </c>
      <c r="C27" s="52"/>
      <c r="D27" s="49"/>
      <c r="E27" s="263" t="str">
        <f>'Budget analytique'!$P27</f>
        <v/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5.75" customHeight="1">
      <c r="A28" s="49" t="str">
        <f>'Menu déroulant'!$A17</f>
        <v>Salaires bruts</v>
      </c>
      <c r="B28" s="263">
        <f>'Budget analytique'!$C28</f>
        <v>0</v>
      </c>
      <c r="C28" s="50"/>
      <c r="D28" s="49" t="str">
        <f>'Menu déroulant'!$B12</f>
        <v>Subventions organisme semi-public</v>
      </c>
      <c r="E28" s="263">
        <f>'Budget analytique'!$P28</f>
        <v>2000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5.75" customHeight="1">
      <c r="A29" s="49" t="str">
        <f>'Menu déroulant'!$A18</f>
        <v>Charges sociales</v>
      </c>
      <c r="B29" s="263">
        <f>'Budget analytique'!$C29</f>
        <v>0</v>
      </c>
      <c r="C29" s="50"/>
      <c r="D29" s="49"/>
      <c r="E29" s="263" t="str">
        <f>'Budget analytique'!$P29</f>
        <v/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5.75" customHeight="1">
      <c r="A30" s="49" t="str">
        <f>'Menu déroulant'!$A19</f>
        <v>Autres charges personnel</v>
      </c>
      <c r="B30" s="263">
        <f>'Budget analytique'!$C30</f>
        <v>0</v>
      </c>
      <c r="C30" s="50"/>
      <c r="D30" s="49" t="str">
        <f>'Menu déroulant'!$B13</f>
        <v>Financements privés (entreprise, fondation)</v>
      </c>
      <c r="E30" s="263">
        <f>'Budget analytique'!$P30</f>
        <v>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5.75" customHeight="1">
      <c r="A31" s="49"/>
      <c r="B31" s="263"/>
      <c r="C31" s="50"/>
      <c r="D31" s="49" t="s">
        <v>64</v>
      </c>
      <c r="E31" s="263" t="str">
        <f>'Budget analytique'!$P31</f>
        <v/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5.75" customHeight="1">
      <c r="A32" s="46" t="s">
        <v>70</v>
      </c>
      <c r="B32" s="264">
        <f>'Budget analytique'!$C32</f>
        <v>0</v>
      </c>
      <c r="C32" s="52"/>
      <c r="D32" s="49" t="s">
        <v>64</v>
      </c>
      <c r="E32" s="263" t="str">
        <f>'Budget analytique'!$P32</f>
        <v/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5.75" customHeight="1">
      <c r="A33" s="49"/>
      <c r="B33" s="263"/>
      <c r="C33" s="50"/>
      <c r="D33" s="49" t="s">
        <v>64</v>
      </c>
      <c r="E33" s="263" t="str">
        <f>'Budget analytique'!$P33</f>
        <v/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5.75" customHeight="1">
      <c r="A34" s="46" t="s">
        <v>71</v>
      </c>
      <c r="B34" s="264">
        <f>'Budget analytique'!$C34</f>
        <v>0</v>
      </c>
      <c r="C34" s="52"/>
      <c r="D34" s="49" t="str">
        <f>'Menu déroulant'!$B14</f>
        <v>Autre subvention</v>
      </c>
      <c r="E34" s="263">
        <f>'Budget analytique'!$P34</f>
        <v>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5.75" customHeight="1">
      <c r="A35" s="49"/>
      <c r="B35" s="263"/>
      <c r="C35" s="50"/>
      <c r="D35" s="46" t="s">
        <v>72</v>
      </c>
      <c r="E35" s="264">
        <f>E36+E37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5.75" customHeight="1">
      <c r="A36" s="46" t="s">
        <v>73</v>
      </c>
      <c r="B36" s="264">
        <f>'Budget analytique'!$C36</f>
        <v>0</v>
      </c>
      <c r="C36" s="52"/>
      <c r="D36" s="49" t="str">
        <f>'Menu déroulant'!$B15</f>
        <v>Dons</v>
      </c>
      <c r="E36" s="265">
        <f>'Budget analytique'!$P36</f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5.75" customHeight="1">
      <c r="A37" s="49"/>
      <c r="B37" s="263"/>
      <c r="C37" s="50"/>
      <c r="D37" s="49" t="str">
        <f>'Menu déroulant'!$B16</f>
        <v>Cotisations</v>
      </c>
      <c r="E37" s="263">
        <f>'Budget analytique'!$P37</f>
        <v>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5.75" customHeight="1">
      <c r="A38" s="46" t="s">
        <v>74</v>
      </c>
      <c r="B38" s="264">
        <f>'Budget analytique'!$C38</f>
        <v>0</v>
      </c>
      <c r="C38" s="52"/>
      <c r="D38" s="46" t="s">
        <v>75</v>
      </c>
      <c r="E38" s="264">
        <f>'Budget analytique'!$P38</f>
        <v>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5.75" customHeight="1">
      <c r="A39" s="49"/>
      <c r="B39" s="265"/>
      <c r="C39" s="50"/>
      <c r="D39" s="46" t="s">
        <v>76</v>
      </c>
      <c r="E39" s="264">
        <f>'Budget analytique'!$P39</f>
        <v>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5.75" customHeight="1">
      <c r="A40" s="49"/>
      <c r="B40" s="263"/>
      <c r="C40" s="50"/>
      <c r="D40" s="49"/>
      <c r="E40" s="26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5.75" customHeight="1">
      <c r="A41" s="49"/>
      <c r="B41" s="263"/>
      <c r="C41" s="50"/>
      <c r="D41" s="49"/>
      <c r="E41" s="26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5.75" customHeight="1">
      <c r="A42" s="46" t="s">
        <v>168</v>
      </c>
      <c r="B42" s="266">
        <f>B43</f>
        <v>0</v>
      </c>
      <c r="C42" s="267"/>
      <c r="D42" s="46" t="s">
        <v>169</v>
      </c>
      <c r="E42" s="264" t="str">
        <f>'Budget analytique'!$T42</f>
        <v/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5.75" customHeight="1">
      <c r="A43" s="49" t="s">
        <v>170</v>
      </c>
      <c r="B43" s="268">
        <f>IF(('Budget analytique'!P55)&lt;0,"0",'Budget analytique'!P55)</f>
        <v>0</v>
      </c>
      <c r="C43" s="269"/>
      <c r="D43" s="49"/>
      <c r="E43" s="26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5.75" customHeight="1">
      <c r="A44" s="49"/>
      <c r="B44" s="263"/>
      <c r="C44" s="50"/>
      <c r="D44" s="49"/>
      <c r="E44" s="26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5.75" customHeight="1">
      <c r="A45" s="68" t="s">
        <v>77</v>
      </c>
      <c r="B45" s="270">
        <f>B42+B38+B36+B34+B32+B27+B25+B17+B12+B7</f>
        <v>5500</v>
      </c>
      <c r="C45" s="271"/>
      <c r="D45" s="68" t="s">
        <v>78</v>
      </c>
      <c r="E45" s="270">
        <f>E42+E39+E38+E35+E12+E7</f>
        <v>5500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5.75" customHeight="1">
      <c r="A46" s="46" t="s">
        <v>79</v>
      </c>
      <c r="B46" s="272">
        <f>B47+B48+B49</f>
        <v>1200</v>
      </c>
      <c r="C46" s="273"/>
      <c r="D46" s="274" t="s">
        <v>80</v>
      </c>
      <c r="E46" s="272">
        <f>E47+E48+E49</f>
        <v>1200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5.75" customHeight="1">
      <c r="A47" s="49" t="str">
        <f>'Menu déroulant'!$A21</f>
        <v>Dons en nature</v>
      </c>
      <c r="B47" s="263">
        <f>'Budget analytique'!$C44</f>
        <v>0</v>
      </c>
      <c r="C47" s="263"/>
      <c r="D47" s="275" t="str">
        <f>'Menu déroulant'!$B18</f>
        <v>Dons en nature</v>
      </c>
      <c r="E47" s="263">
        <f>'Budget analytique'!P44</f>
        <v>0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5.75" customHeight="1">
      <c r="A48" s="49" t="str">
        <f>'Menu déroulant'!$A22</f>
        <v>Mise à disposition de biens &amp; services</v>
      </c>
      <c r="B48" s="263">
        <f>'Budget analytique'!$C45</f>
        <v>0</v>
      </c>
      <c r="C48" s="263"/>
      <c r="D48" s="275" t="str">
        <f>'Menu déroulant'!$B19</f>
        <v>Mise à disposition de biens &amp; services</v>
      </c>
      <c r="E48" s="263">
        <f>'Budget analytique'!P45</f>
        <v>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5.75" customHeight="1">
      <c r="A49" s="49" t="str">
        <f>'Menu déroulant'!$A23</f>
        <v>Bénévolat</v>
      </c>
      <c r="B49" s="263">
        <f>'Budget analytique'!$C46</f>
        <v>1200</v>
      </c>
      <c r="C49" s="263"/>
      <c r="D49" s="275" t="str">
        <f>'Menu déroulant'!$B20</f>
        <v>Bénévolat</v>
      </c>
      <c r="E49" s="263">
        <f>'Budget analytique'!P46</f>
        <v>1200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5.75" customHeight="1">
      <c r="A50" s="49"/>
      <c r="B50" s="263"/>
      <c r="C50" s="50"/>
      <c r="D50" s="49"/>
      <c r="E50" s="26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5.75" customHeight="1">
      <c r="A51" s="79" t="s">
        <v>81</v>
      </c>
      <c r="B51" s="276">
        <f>B46+B45</f>
        <v>6700</v>
      </c>
      <c r="C51" s="271"/>
      <c r="D51" s="79" t="s">
        <v>82</v>
      </c>
      <c r="E51" s="276">
        <f>E46+E45</f>
        <v>6700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5.75" customHeight="1">
      <c r="A52" s="44"/>
      <c r="B52" s="277"/>
      <c r="C52" s="278"/>
      <c r="D52" s="44"/>
      <c r="E52" s="27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5.75" customHeight="1">
      <c r="A53" s="82">
        <f>TODAY()</f>
        <v>45956</v>
      </c>
      <c r="B53" s="279"/>
      <c r="C53" s="84"/>
      <c r="D53" s="85"/>
      <c r="E53" s="277"/>
      <c r="F53" s="81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5.75" customHeight="1">
      <c r="A54" s="86"/>
      <c r="B54" s="279"/>
      <c r="C54" s="84"/>
      <c r="D54" s="85"/>
      <c r="E54" s="277"/>
      <c r="F54" s="81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5.75" customHeight="1">
      <c r="A55" s="87" t="s">
        <v>83</v>
      </c>
      <c r="F55" s="88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5.75" customHeight="1">
      <c r="A56" s="44"/>
      <c r="B56" s="277"/>
      <c r="C56" s="278"/>
      <c r="D56" s="44"/>
      <c r="E56" s="277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5.75" customHeight="1">
      <c r="A57" s="44"/>
      <c r="B57" s="277"/>
      <c r="C57" s="278"/>
      <c r="D57" s="44"/>
      <c r="E57" s="277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5.75" customHeight="1">
      <c r="A58" s="44"/>
      <c r="B58" s="277"/>
      <c r="C58" s="278"/>
      <c r="D58" s="44"/>
      <c r="E58" s="277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5.75" customHeight="1">
      <c r="A59" s="44"/>
      <c r="B59" s="277"/>
      <c r="C59" s="278"/>
      <c r="D59" s="44"/>
      <c r="E59" s="277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5.75" customHeight="1">
      <c r="A60" s="44"/>
      <c r="B60" s="277"/>
      <c r="C60" s="278"/>
      <c r="D60" s="44"/>
      <c r="E60" s="277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5.75" customHeight="1">
      <c r="A61" s="44"/>
      <c r="B61" s="277"/>
      <c r="C61" s="278"/>
      <c r="D61" s="44"/>
      <c r="E61" s="27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5.75" customHeight="1">
      <c r="A62" s="44"/>
      <c r="B62" s="277"/>
      <c r="C62" s="278"/>
      <c r="D62" s="44"/>
      <c r="E62" s="277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5.75" customHeight="1">
      <c r="A63" s="44"/>
      <c r="B63" s="277"/>
      <c r="C63" s="278"/>
      <c r="D63" s="44"/>
      <c r="E63" s="277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5.75" customHeight="1">
      <c r="A64" s="44"/>
      <c r="B64" s="277"/>
      <c r="C64" s="278"/>
      <c r="D64" s="44"/>
      <c r="E64" s="277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5.75" customHeight="1">
      <c r="A65" s="44"/>
      <c r="B65" s="277"/>
      <c r="C65" s="278"/>
      <c r="D65" s="44"/>
      <c r="E65" s="277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5.75" customHeight="1">
      <c r="A66" s="44"/>
      <c r="B66" s="277"/>
      <c r="C66" s="278"/>
      <c r="D66" s="44"/>
      <c r="E66" s="277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5.75" customHeight="1">
      <c r="A67" s="44"/>
      <c r="B67" s="277"/>
      <c r="C67" s="278"/>
      <c r="D67" s="44"/>
      <c r="E67" s="277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5.75" customHeight="1">
      <c r="A68" s="44"/>
      <c r="B68" s="277"/>
      <c r="C68" s="278"/>
      <c r="D68" s="44"/>
      <c r="E68" s="277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5.75" customHeight="1">
      <c r="A69" s="44"/>
      <c r="B69" s="277"/>
      <c r="C69" s="278"/>
      <c r="D69" s="44"/>
      <c r="E69" s="277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5.75" customHeight="1">
      <c r="A70" s="44"/>
      <c r="B70" s="277"/>
      <c r="C70" s="278"/>
      <c r="D70" s="44"/>
      <c r="E70" s="27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5.75" customHeight="1">
      <c r="A71" s="44"/>
      <c r="B71" s="277"/>
      <c r="C71" s="278"/>
      <c r="D71" s="44"/>
      <c r="E71" s="277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5.75" customHeight="1">
      <c r="A72" s="44"/>
      <c r="B72" s="277"/>
      <c r="C72" s="278"/>
      <c r="D72" s="44"/>
      <c r="E72" s="277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5.75" customHeight="1">
      <c r="A73" s="44"/>
      <c r="B73" s="277"/>
      <c r="C73" s="278"/>
      <c r="D73" s="44"/>
      <c r="E73" s="277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5.75" customHeight="1">
      <c r="A74" s="44"/>
      <c r="B74" s="277"/>
      <c r="C74" s="278"/>
      <c r="D74" s="44"/>
      <c r="E74" s="27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5.75" customHeight="1">
      <c r="A75" s="44"/>
      <c r="B75" s="277"/>
      <c r="C75" s="278"/>
      <c r="D75" s="44"/>
      <c r="E75" s="277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5.75" customHeight="1">
      <c r="A76" s="44"/>
      <c r="B76" s="277"/>
      <c r="C76" s="278"/>
      <c r="D76" s="44"/>
      <c r="E76" s="277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5.75" customHeight="1">
      <c r="A77" s="44"/>
      <c r="B77" s="277"/>
      <c r="C77" s="278"/>
      <c r="D77" s="44"/>
      <c r="E77" s="277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5.75" customHeight="1">
      <c r="A78" s="44"/>
      <c r="B78" s="277"/>
      <c r="C78" s="278"/>
      <c r="D78" s="44"/>
      <c r="E78" s="27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5.75" customHeight="1">
      <c r="A79" s="44"/>
      <c r="B79" s="277"/>
      <c r="C79" s="278"/>
      <c r="D79" s="44"/>
      <c r="E79" s="277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5.75" customHeight="1">
      <c r="A80" s="44"/>
      <c r="B80" s="277"/>
      <c r="C80" s="278"/>
      <c r="D80" s="44"/>
      <c r="E80" s="27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5.75" customHeight="1">
      <c r="A81" s="44"/>
      <c r="B81" s="277"/>
      <c r="C81" s="278"/>
      <c r="D81" s="44"/>
      <c r="E81" s="277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5.75" customHeight="1">
      <c r="A82" s="44"/>
      <c r="B82" s="277"/>
      <c r="C82" s="278"/>
      <c r="D82" s="44"/>
      <c r="E82" s="277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5.75" customHeight="1">
      <c r="A83" s="44"/>
      <c r="B83" s="277"/>
      <c r="C83" s="278"/>
      <c r="D83" s="44"/>
      <c r="E83" s="277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5.75" customHeight="1">
      <c r="A84" s="44"/>
      <c r="B84" s="277"/>
      <c r="C84" s="278"/>
      <c r="D84" s="44"/>
      <c r="E84" s="277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5.75" customHeight="1">
      <c r="A85" s="44"/>
      <c r="B85" s="277"/>
      <c r="C85" s="278"/>
      <c r="D85" s="44"/>
      <c r="E85" s="277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5.75" customHeight="1">
      <c r="A86" s="44"/>
      <c r="B86" s="277"/>
      <c r="C86" s="278"/>
      <c r="D86" s="44"/>
      <c r="E86" s="277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5.75" customHeight="1">
      <c r="A87" s="44"/>
      <c r="B87" s="277"/>
      <c r="C87" s="278"/>
      <c r="D87" s="44"/>
      <c r="E87" s="277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5.75" customHeight="1">
      <c r="A88" s="44"/>
      <c r="B88" s="277"/>
      <c r="C88" s="278"/>
      <c r="D88" s="44"/>
      <c r="E88" s="277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5.75" customHeight="1">
      <c r="A89" s="44"/>
      <c r="B89" s="277"/>
      <c r="C89" s="278"/>
      <c r="D89" s="44"/>
      <c r="E89" s="277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5.75" customHeight="1">
      <c r="A90" s="44"/>
      <c r="B90" s="277"/>
      <c r="C90" s="278"/>
      <c r="D90" s="44"/>
      <c r="E90" s="277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5.75" customHeight="1">
      <c r="A91" s="44"/>
      <c r="B91" s="277"/>
      <c r="C91" s="278"/>
      <c r="D91" s="44"/>
      <c r="E91" s="277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5.75" customHeight="1">
      <c r="A92" s="44"/>
      <c r="B92" s="277"/>
      <c r="C92" s="278"/>
      <c r="D92" s="44"/>
      <c r="E92" s="277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5.75" customHeight="1">
      <c r="A93" s="44"/>
      <c r="B93" s="277"/>
      <c r="C93" s="278"/>
      <c r="D93" s="44"/>
      <c r="E93" s="277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5.75" customHeight="1">
      <c r="A94" s="44"/>
      <c r="B94" s="277"/>
      <c r="C94" s="278"/>
      <c r="D94" s="44"/>
      <c r="E94" s="277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5.75" customHeight="1">
      <c r="A95" s="44"/>
      <c r="B95" s="277"/>
      <c r="C95" s="278"/>
      <c r="D95" s="44"/>
      <c r="E95" s="277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5.75" customHeight="1">
      <c r="A96" s="44"/>
      <c r="B96" s="277"/>
      <c r="C96" s="278"/>
      <c r="D96" s="44"/>
      <c r="E96" s="277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5.75" customHeight="1">
      <c r="A97" s="44"/>
      <c r="B97" s="277"/>
      <c r="C97" s="278"/>
      <c r="D97" s="44"/>
      <c r="E97" s="277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5.75" customHeight="1">
      <c r="A98" s="44"/>
      <c r="B98" s="277"/>
      <c r="C98" s="278"/>
      <c r="D98" s="44"/>
      <c r="E98" s="277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5.75" customHeight="1">
      <c r="A99" s="44"/>
      <c r="B99" s="277"/>
      <c r="C99" s="278"/>
      <c r="D99" s="44"/>
      <c r="E99" s="277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5.75" customHeight="1">
      <c r="A100" s="44"/>
      <c r="B100" s="277"/>
      <c r="C100" s="278"/>
      <c r="D100" s="44"/>
      <c r="E100" s="277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5.75" customHeight="1">
      <c r="A101" s="44"/>
      <c r="B101" s="277"/>
      <c r="C101" s="278"/>
      <c r="D101" s="44"/>
      <c r="E101" s="277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5.75" customHeight="1">
      <c r="A102" s="44"/>
      <c r="B102" s="277"/>
      <c r="C102" s="278"/>
      <c r="D102" s="44"/>
      <c r="E102" s="277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5.75" customHeight="1">
      <c r="A103" s="44"/>
      <c r="B103" s="277"/>
      <c r="C103" s="278"/>
      <c r="D103" s="44"/>
      <c r="E103" s="277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5.75" customHeight="1">
      <c r="A104" s="44"/>
      <c r="B104" s="277"/>
      <c r="C104" s="278"/>
      <c r="D104" s="44"/>
      <c r="E104" s="277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5.75" customHeight="1">
      <c r="A105" s="44"/>
      <c r="B105" s="277"/>
      <c r="C105" s="278"/>
      <c r="D105" s="44"/>
      <c r="E105" s="277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5.75" customHeight="1">
      <c r="A106" s="44"/>
      <c r="B106" s="277"/>
      <c r="C106" s="278"/>
      <c r="D106" s="44"/>
      <c r="E106" s="277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5.75" customHeight="1">
      <c r="A107" s="44"/>
      <c r="B107" s="277"/>
      <c r="C107" s="278"/>
      <c r="D107" s="44"/>
      <c r="E107" s="277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5.75" customHeight="1">
      <c r="A108" s="44"/>
      <c r="B108" s="277"/>
      <c r="C108" s="278"/>
      <c r="D108" s="44"/>
      <c r="E108" s="277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5.75" customHeight="1">
      <c r="A109" s="44"/>
      <c r="B109" s="277"/>
      <c r="C109" s="278"/>
      <c r="D109" s="44"/>
      <c r="E109" s="277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5.75" customHeight="1">
      <c r="A110" s="44"/>
      <c r="B110" s="277"/>
      <c r="C110" s="278"/>
      <c r="D110" s="44"/>
      <c r="E110" s="277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5.75" customHeight="1">
      <c r="A111" s="44"/>
      <c r="B111" s="277"/>
      <c r="C111" s="278"/>
      <c r="D111" s="44"/>
      <c r="E111" s="277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5.75" customHeight="1">
      <c r="A112" s="44"/>
      <c r="B112" s="277"/>
      <c r="C112" s="278"/>
      <c r="D112" s="44"/>
      <c r="E112" s="277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5.75" customHeight="1">
      <c r="A113" s="44"/>
      <c r="B113" s="277"/>
      <c r="C113" s="278"/>
      <c r="D113" s="44"/>
      <c r="E113" s="277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5.75" customHeight="1">
      <c r="A114" s="44"/>
      <c r="B114" s="277"/>
      <c r="C114" s="278"/>
      <c r="D114" s="44"/>
      <c r="E114" s="277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5.75" customHeight="1">
      <c r="A115" s="44"/>
      <c r="B115" s="277"/>
      <c r="C115" s="278"/>
      <c r="D115" s="44"/>
      <c r="E115" s="277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5.75" customHeight="1">
      <c r="A116" s="44"/>
      <c r="B116" s="277"/>
      <c r="C116" s="278"/>
      <c r="D116" s="44"/>
      <c r="E116" s="277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5.75" customHeight="1">
      <c r="A117" s="44"/>
      <c r="B117" s="277"/>
      <c r="C117" s="278"/>
      <c r="D117" s="44"/>
      <c r="E117" s="277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5.75" customHeight="1">
      <c r="A118" s="44"/>
      <c r="B118" s="277"/>
      <c r="C118" s="278"/>
      <c r="D118" s="44"/>
      <c r="E118" s="277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5.75" customHeight="1">
      <c r="A119" s="44"/>
      <c r="B119" s="277"/>
      <c r="C119" s="278"/>
      <c r="D119" s="44"/>
      <c r="E119" s="277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5.75" customHeight="1">
      <c r="A120" s="44"/>
      <c r="B120" s="277"/>
      <c r="C120" s="278"/>
      <c r="D120" s="44"/>
      <c r="E120" s="277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5.75" customHeight="1">
      <c r="A121" s="44"/>
      <c r="B121" s="277"/>
      <c r="C121" s="278"/>
      <c r="D121" s="44"/>
      <c r="E121" s="277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5.75" customHeight="1">
      <c r="A122" s="44"/>
      <c r="B122" s="277"/>
      <c r="C122" s="278"/>
      <c r="D122" s="44"/>
      <c r="E122" s="277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5.75" customHeight="1">
      <c r="A123" s="44"/>
      <c r="B123" s="277"/>
      <c r="C123" s="278"/>
      <c r="D123" s="44"/>
      <c r="E123" s="277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5.75" customHeight="1">
      <c r="A124" s="44"/>
      <c r="B124" s="277"/>
      <c r="C124" s="278"/>
      <c r="D124" s="44"/>
      <c r="E124" s="277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5.75" customHeight="1">
      <c r="A125" s="44"/>
      <c r="B125" s="277"/>
      <c r="C125" s="278"/>
      <c r="D125" s="44"/>
      <c r="E125" s="277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5.75" customHeight="1">
      <c r="A126" s="44"/>
      <c r="B126" s="277"/>
      <c r="C126" s="278"/>
      <c r="D126" s="44"/>
      <c r="E126" s="277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5.75" customHeight="1">
      <c r="A127" s="44"/>
      <c r="B127" s="277"/>
      <c r="C127" s="278"/>
      <c r="D127" s="44"/>
      <c r="E127" s="277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5.75" customHeight="1">
      <c r="A128" s="44"/>
      <c r="B128" s="277"/>
      <c r="C128" s="278"/>
      <c r="D128" s="44"/>
      <c r="E128" s="277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5.75" customHeight="1">
      <c r="A129" s="44"/>
      <c r="B129" s="277"/>
      <c r="C129" s="278"/>
      <c r="D129" s="44"/>
      <c r="E129" s="277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5.75" customHeight="1">
      <c r="A130" s="44"/>
      <c r="B130" s="277"/>
      <c r="C130" s="278"/>
      <c r="D130" s="44"/>
      <c r="E130" s="277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5.75" customHeight="1">
      <c r="A131" s="44"/>
      <c r="B131" s="277"/>
      <c r="C131" s="278"/>
      <c r="D131" s="44"/>
      <c r="E131" s="277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5.75" customHeight="1">
      <c r="A132" s="44"/>
      <c r="B132" s="277"/>
      <c r="C132" s="278"/>
      <c r="D132" s="44"/>
      <c r="E132" s="277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5.75" customHeight="1">
      <c r="A133" s="44"/>
      <c r="B133" s="277"/>
      <c r="C133" s="278"/>
      <c r="D133" s="44"/>
      <c r="E133" s="277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5.75" customHeight="1">
      <c r="A134" s="44"/>
      <c r="B134" s="277"/>
      <c r="C134" s="278"/>
      <c r="D134" s="44"/>
      <c r="E134" s="277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5.75" customHeight="1">
      <c r="A135" s="44"/>
      <c r="B135" s="277"/>
      <c r="C135" s="278"/>
      <c r="D135" s="44"/>
      <c r="E135" s="277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5.75" customHeight="1">
      <c r="A136" s="44"/>
      <c r="B136" s="277"/>
      <c r="C136" s="278"/>
      <c r="D136" s="44"/>
      <c r="E136" s="277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5.75" customHeight="1">
      <c r="A137" s="44"/>
      <c r="B137" s="277"/>
      <c r="C137" s="278"/>
      <c r="D137" s="44"/>
      <c r="E137" s="277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5.75" customHeight="1">
      <c r="A138" s="44"/>
      <c r="B138" s="277"/>
      <c r="C138" s="278"/>
      <c r="D138" s="44"/>
      <c r="E138" s="277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5.75" customHeight="1">
      <c r="A139" s="44"/>
      <c r="B139" s="277"/>
      <c r="C139" s="278"/>
      <c r="D139" s="44"/>
      <c r="E139" s="277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5.75" customHeight="1">
      <c r="A140" s="44"/>
      <c r="B140" s="277"/>
      <c r="C140" s="278"/>
      <c r="D140" s="44"/>
      <c r="E140" s="277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5.75" customHeight="1">
      <c r="A141" s="44"/>
      <c r="B141" s="277"/>
      <c r="C141" s="278"/>
      <c r="D141" s="44"/>
      <c r="E141" s="277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5.75" customHeight="1">
      <c r="A142" s="44"/>
      <c r="B142" s="277"/>
      <c r="C142" s="278"/>
      <c r="D142" s="44"/>
      <c r="E142" s="277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5.75" customHeight="1">
      <c r="A143" s="44"/>
      <c r="B143" s="277"/>
      <c r="C143" s="278"/>
      <c r="D143" s="44"/>
      <c r="E143" s="277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5.75" customHeight="1">
      <c r="A144" s="44"/>
      <c r="B144" s="277"/>
      <c r="C144" s="278"/>
      <c r="D144" s="44"/>
      <c r="E144" s="277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5.75" customHeight="1">
      <c r="A145" s="44"/>
      <c r="B145" s="277"/>
      <c r="C145" s="278"/>
      <c r="D145" s="44"/>
      <c r="E145" s="277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5.75" customHeight="1">
      <c r="A146" s="44"/>
      <c r="B146" s="277"/>
      <c r="C146" s="278"/>
      <c r="D146" s="44"/>
      <c r="E146" s="277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5.75" customHeight="1">
      <c r="A147" s="44"/>
      <c r="B147" s="277"/>
      <c r="C147" s="278"/>
      <c r="D147" s="44"/>
      <c r="E147" s="277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5.75" customHeight="1">
      <c r="A148" s="44"/>
      <c r="B148" s="277"/>
      <c r="C148" s="278"/>
      <c r="D148" s="44"/>
      <c r="E148" s="277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5.75" customHeight="1">
      <c r="A149" s="44"/>
      <c r="B149" s="277"/>
      <c r="C149" s="278"/>
      <c r="D149" s="44"/>
      <c r="E149" s="277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5.75" customHeight="1">
      <c r="A150" s="44"/>
      <c r="B150" s="277"/>
      <c r="C150" s="278"/>
      <c r="D150" s="44"/>
      <c r="E150" s="277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5.75" customHeight="1">
      <c r="A151" s="44"/>
      <c r="B151" s="277"/>
      <c r="C151" s="278"/>
      <c r="D151" s="44"/>
      <c r="E151" s="277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5.75" customHeight="1">
      <c r="A152" s="44"/>
      <c r="B152" s="277"/>
      <c r="C152" s="278"/>
      <c r="D152" s="44"/>
      <c r="E152" s="277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5.75" customHeight="1">
      <c r="A153" s="44"/>
      <c r="B153" s="277"/>
      <c r="C153" s="278"/>
      <c r="D153" s="44"/>
      <c r="E153" s="277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5.75" customHeight="1">
      <c r="A154" s="44"/>
      <c r="B154" s="277"/>
      <c r="C154" s="278"/>
      <c r="D154" s="44"/>
      <c r="E154" s="277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5.75" customHeight="1">
      <c r="A155" s="44"/>
      <c r="B155" s="277"/>
      <c r="C155" s="278"/>
      <c r="D155" s="44"/>
      <c r="E155" s="277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5.75" customHeight="1">
      <c r="A156" s="44"/>
      <c r="B156" s="277"/>
      <c r="C156" s="278"/>
      <c r="D156" s="44"/>
      <c r="E156" s="277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5.75" customHeight="1">
      <c r="A157" s="44"/>
      <c r="B157" s="277"/>
      <c r="C157" s="278"/>
      <c r="D157" s="44"/>
      <c r="E157" s="277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5.75" customHeight="1">
      <c r="A158" s="44"/>
      <c r="B158" s="277"/>
      <c r="C158" s="278"/>
      <c r="D158" s="44"/>
      <c r="E158" s="277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5.75" customHeight="1">
      <c r="A159" s="44"/>
      <c r="B159" s="277"/>
      <c r="C159" s="278"/>
      <c r="D159" s="44"/>
      <c r="E159" s="277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5.75" customHeight="1">
      <c r="A160" s="44"/>
      <c r="B160" s="277"/>
      <c r="C160" s="278"/>
      <c r="D160" s="44"/>
      <c r="E160" s="277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5.75" customHeight="1">
      <c r="A161" s="44"/>
      <c r="B161" s="277"/>
      <c r="C161" s="278"/>
      <c r="D161" s="44"/>
      <c r="E161" s="277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5.75" customHeight="1">
      <c r="A162" s="44"/>
      <c r="B162" s="277"/>
      <c r="C162" s="278"/>
      <c r="D162" s="44"/>
      <c r="E162" s="277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5.75" customHeight="1">
      <c r="A163" s="44"/>
      <c r="B163" s="277"/>
      <c r="C163" s="278"/>
      <c r="D163" s="44"/>
      <c r="E163" s="277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5.75" customHeight="1">
      <c r="A164" s="44"/>
      <c r="B164" s="277"/>
      <c r="C164" s="278"/>
      <c r="D164" s="44"/>
      <c r="E164" s="277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5.75" customHeight="1">
      <c r="A165" s="44"/>
      <c r="B165" s="277"/>
      <c r="C165" s="278"/>
      <c r="D165" s="44"/>
      <c r="E165" s="277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5.75" customHeight="1">
      <c r="A166" s="44"/>
      <c r="B166" s="277"/>
      <c r="C166" s="278"/>
      <c r="D166" s="44"/>
      <c r="E166" s="277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5.75" customHeight="1">
      <c r="A167" s="44"/>
      <c r="B167" s="277"/>
      <c r="C167" s="278"/>
      <c r="D167" s="44"/>
      <c r="E167" s="27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5.75" customHeight="1">
      <c r="A168" s="44"/>
      <c r="B168" s="277"/>
      <c r="C168" s="278"/>
      <c r="D168" s="44"/>
      <c r="E168" s="277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5.75" customHeight="1">
      <c r="A169" s="44"/>
      <c r="B169" s="277"/>
      <c r="C169" s="278"/>
      <c r="D169" s="44"/>
      <c r="E169" s="277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5.75" customHeight="1">
      <c r="A170" s="44"/>
      <c r="B170" s="277"/>
      <c r="C170" s="278"/>
      <c r="D170" s="44"/>
      <c r="E170" s="277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5.75" customHeight="1">
      <c r="A171" s="44"/>
      <c r="B171" s="277"/>
      <c r="C171" s="278"/>
      <c r="D171" s="44"/>
      <c r="E171" s="277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5.75" customHeight="1">
      <c r="A172" s="44"/>
      <c r="B172" s="277"/>
      <c r="C172" s="278"/>
      <c r="D172" s="44"/>
      <c r="E172" s="277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5.75" customHeight="1">
      <c r="A173" s="44"/>
      <c r="B173" s="277"/>
      <c r="C173" s="278"/>
      <c r="D173" s="44"/>
      <c r="E173" s="277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5.75" customHeight="1">
      <c r="A174" s="44"/>
      <c r="B174" s="277"/>
      <c r="C174" s="278"/>
      <c r="D174" s="44"/>
      <c r="E174" s="277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5.75" customHeight="1">
      <c r="A175" s="44"/>
      <c r="B175" s="277"/>
      <c r="C175" s="278"/>
      <c r="D175" s="44"/>
      <c r="E175" s="277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5.75" customHeight="1">
      <c r="A176" s="44"/>
      <c r="B176" s="277"/>
      <c r="C176" s="278"/>
      <c r="D176" s="44"/>
      <c r="E176" s="277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5.75" customHeight="1">
      <c r="A177" s="44"/>
      <c r="B177" s="277"/>
      <c r="C177" s="278"/>
      <c r="D177" s="44"/>
      <c r="E177" s="2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5.75" customHeight="1">
      <c r="A178" s="44"/>
      <c r="B178" s="277"/>
      <c r="C178" s="278"/>
      <c r="D178" s="44"/>
      <c r="E178" s="277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5.75" customHeight="1">
      <c r="A179" s="44"/>
      <c r="B179" s="277"/>
      <c r="C179" s="278"/>
      <c r="D179" s="44"/>
      <c r="E179" s="277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5.75" customHeight="1">
      <c r="A180" s="44"/>
      <c r="B180" s="277"/>
      <c r="C180" s="278"/>
      <c r="D180" s="44"/>
      <c r="E180" s="277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5.75" customHeight="1">
      <c r="A181" s="44"/>
      <c r="B181" s="277"/>
      <c r="C181" s="278"/>
      <c r="D181" s="44"/>
      <c r="E181" s="277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5.75" customHeight="1">
      <c r="A182" s="44"/>
      <c r="B182" s="277"/>
      <c r="C182" s="278"/>
      <c r="D182" s="44"/>
      <c r="E182" s="277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5.75" customHeight="1">
      <c r="A183" s="44"/>
      <c r="B183" s="277"/>
      <c r="C183" s="278"/>
      <c r="D183" s="44"/>
      <c r="E183" s="277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5.75" customHeight="1">
      <c r="A184" s="44"/>
      <c r="B184" s="277"/>
      <c r="C184" s="278"/>
      <c r="D184" s="44"/>
      <c r="E184" s="277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5.75" customHeight="1">
      <c r="A185" s="44"/>
      <c r="B185" s="277"/>
      <c r="C185" s="278"/>
      <c r="D185" s="44"/>
      <c r="E185" s="277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5.75" customHeight="1">
      <c r="A186" s="44"/>
      <c r="B186" s="277"/>
      <c r="C186" s="278"/>
      <c r="D186" s="44"/>
      <c r="E186" s="277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5.75" customHeight="1">
      <c r="A187" s="44"/>
      <c r="B187" s="277"/>
      <c r="C187" s="278"/>
      <c r="D187" s="44"/>
      <c r="E187" s="27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5.75" customHeight="1">
      <c r="A188" s="44"/>
      <c r="B188" s="277"/>
      <c r="C188" s="278"/>
      <c r="D188" s="44"/>
      <c r="E188" s="277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5.75" customHeight="1">
      <c r="A189" s="44"/>
      <c r="B189" s="277"/>
      <c r="C189" s="278"/>
      <c r="D189" s="44"/>
      <c r="E189" s="277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5.75" customHeight="1">
      <c r="A190" s="44"/>
      <c r="B190" s="277"/>
      <c r="C190" s="278"/>
      <c r="D190" s="44"/>
      <c r="E190" s="277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5.75" customHeight="1">
      <c r="A191" s="44"/>
      <c r="B191" s="277"/>
      <c r="C191" s="278"/>
      <c r="D191" s="44"/>
      <c r="E191" s="277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5.75" customHeight="1">
      <c r="A192" s="44"/>
      <c r="B192" s="277"/>
      <c r="C192" s="278"/>
      <c r="D192" s="44"/>
      <c r="E192" s="277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5.75" customHeight="1">
      <c r="A193" s="44"/>
      <c r="B193" s="277"/>
      <c r="C193" s="278"/>
      <c r="D193" s="44"/>
      <c r="E193" s="277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5.75" customHeight="1">
      <c r="A194" s="44"/>
      <c r="B194" s="277"/>
      <c r="C194" s="278"/>
      <c r="D194" s="44"/>
      <c r="E194" s="277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5.75" customHeight="1">
      <c r="A195" s="44"/>
      <c r="B195" s="277"/>
      <c r="C195" s="278"/>
      <c r="D195" s="44"/>
      <c r="E195" s="277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5.75" customHeight="1">
      <c r="A196" s="44"/>
      <c r="B196" s="277"/>
      <c r="C196" s="278"/>
      <c r="D196" s="44"/>
      <c r="E196" s="277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5.75" customHeight="1">
      <c r="A197" s="44"/>
      <c r="B197" s="277"/>
      <c r="C197" s="278"/>
      <c r="D197" s="44"/>
      <c r="E197" s="27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5.75" customHeight="1">
      <c r="A198" s="44"/>
      <c r="B198" s="277"/>
      <c r="C198" s="278"/>
      <c r="D198" s="44"/>
      <c r="E198" s="277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5.75" customHeight="1">
      <c r="A199" s="44"/>
      <c r="B199" s="277"/>
      <c r="C199" s="278"/>
      <c r="D199" s="44"/>
      <c r="E199" s="277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5.75" customHeight="1">
      <c r="A200" s="44"/>
      <c r="B200" s="277"/>
      <c r="C200" s="278"/>
      <c r="D200" s="44"/>
      <c r="E200" s="277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5.75" customHeight="1">
      <c r="A201" s="44"/>
      <c r="B201" s="277"/>
      <c r="C201" s="278"/>
      <c r="D201" s="44"/>
      <c r="E201" s="277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5.75" customHeight="1">
      <c r="A202" s="44"/>
      <c r="B202" s="277"/>
      <c r="C202" s="278"/>
      <c r="D202" s="44"/>
      <c r="E202" s="277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5.75" customHeight="1">
      <c r="A203" s="44"/>
      <c r="B203" s="277"/>
      <c r="C203" s="278"/>
      <c r="D203" s="44"/>
      <c r="E203" s="277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5.75" customHeight="1">
      <c r="A204" s="44"/>
      <c r="B204" s="277"/>
      <c r="C204" s="278"/>
      <c r="D204" s="44"/>
      <c r="E204" s="277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5.75" customHeight="1">
      <c r="A205" s="44"/>
      <c r="B205" s="277"/>
      <c r="C205" s="278"/>
      <c r="D205" s="44"/>
      <c r="E205" s="277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5.75" customHeight="1">
      <c r="A206" s="44"/>
      <c r="B206" s="277"/>
      <c r="C206" s="278"/>
      <c r="D206" s="44"/>
      <c r="E206" s="277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5.75" customHeight="1">
      <c r="A207" s="44"/>
      <c r="B207" s="277"/>
      <c r="C207" s="278"/>
      <c r="D207" s="44"/>
      <c r="E207" s="27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5.75" customHeight="1">
      <c r="A208" s="44"/>
      <c r="B208" s="277"/>
      <c r="C208" s="278"/>
      <c r="D208" s="44"/>
      <c r="E208" s="277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5.75" customHeight="1">
      <c r="A209" s="44"/>
      <c r="B209" s="277"/>
      <c r="C209" s="278"/>
      <c r="D209" s="44"/>
      <c r="E209" s="277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5.75" customHeight="1">
      <c r="A210" s="44"/>
      <c r="B210" s="277"/>
      <c r="C210" s="278"/>
      <c r="D210" s="44"/>
      <c r="E210" s="277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5.75" customHeight="1">
      <c r="A211" s="44"/>
      <c r="B211" s="277"/>
      <c r="C211" s="278"/>
      <c r="D211" s="44"/>
      <c r="E211" s="277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5.75" customHeight="1">
      <c r="A212" s="44"/>
      <c r="B212" s="277"/>
      <c r="C212" s="278"/>
      <c r="D212" s="44"/>
      <c r="E212" s="277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5.75" customHeight="1">
      <c r="A213" s="44"/>
      <c r="B213" s="277"/>
      <c r="C213" s="278"/>
      <c r="D213" s="44"/>
      <c r="E213" s="277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5.75" customHeight="1">
      <c r="A214" s="44"/>
      <c r="B214" s="277"/>
      <c r="C214" s="278"/>
      <c r="D214" s="44"/>
      <c r="E214" s="277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5.75" customHeight="1">
      <c r="A215" s="44"/>
      <c r="B215" s="277"/>
      <c r="C215" s="278"/>
      <c r="D215" s="44"/>
      <c r="E215" s="277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5.75" customHeight="1">
      <c r="A216" s="44"/>
      <c r="B216" s="277"/>
      <c r="C216" s="278"/>
      <c r="D216" s="44"/>
      <c r="E216" s="277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5.75" customHeight="1">
      <c r="A217" s="44"/>
      <c r="B217" s="277"/>
      <c r="C217" s="278"/>
      <c r="D217" s="44"/>
      <c r="E217" s="277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5.75" customHeight="1">
      <c r="A218" s="44"/>
      <c r="B218" s="277"/>
      <c r="C218" s="278"/>
      <c r="D218" s="44"/>
      <c r="E218" s="277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5.75" customHeight="1">
      <c r="A219" s="44"/>
      <c r="B219" s="277"/>
      <c r="C219" s="278"/>
      <c r="D219" s="44"/>
      <c r="E219" s="277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5.75" customHeight="1">
      <c r="A220" s="44"/>
      <c r="B220" s="277"/>
      <c r="C220" s="278"/>
      <c r="D220" s="44"/>
      <c r="E220" s="277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5.75" customHeight="1">
      <c r="A221" s="44"/>
      <c r="B221" s="277"/>
      <c r="C221" s="278"/>
      <c r="D221" s="44"/>
      <c r="E221" s="277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5.75" customHeight="1">
      <c r="A222" s="44"/>
      <c r="B222" s="277"/>
      <c r="C222" s="278"/>
      <c r="D222" s="44"/>
      <c r="E222" s="277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5.75" customHeight="1">
      <c r="A223" s="44"/>
      <c r="B223" s="277"/>
      <c r="C223" s="278"/>
      <c r="D223" s="44"/>
      <c r="E223" s="277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5.75" customHeight="1">
      <c r="A224" s="44"/>
      <c r="B224" s="277"/>
      <c r="C224" s="278"/>
      <c r="D224" s="44"/>
      <c r="E224" s="277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5.75" customHeight="1">
      <c r="A225" s="44"/>
      <c r="B225" s="277"/>
      <c r="C225" s="278"/>
      <c r="D225" s="44"/>
      <c r="E225" s="277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5.75" customHeight="1">
      <c r="A226" s="44"/>
      <c r="B226" s="277"/>
      <c r="C226" s="278"/>
      <c r="D226" s="44"/>
      <c r="E226" s="277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5.75" customHeight="1">
      <c r="A227" s="44"/>
      <c r="B227" s="277"/>
      <c r="C227" s="278"/>
      <c r="D227" s="44"/>
      <c r="E227" s="277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5.75" customHeight="1">
      <c r="A228" s="44"/>
      <c r="B228" s="277"/>
      <c r="C228" s="278"/>
      <c r="D228" s="44"/>
      <c r="E228" s="277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5.75" customHeight="1">
      <c r="A229" s="44"/>
      <c r="B229" s="277"/>
      <c r="C229" s="278"/>
      <c r="D229" s="44"/>
      <c r="E229" s="277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5.75" customHeight="1">
      <c r="A230" s="44"/>
      <c r="B230" s="277"/>
      <c r="C230" s="278"/>
      <c r="D230" s="44"/>
      <c r="E230" s="277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5.75" customHeight="1">
      <c r="A231" s="44"/>
      <c r="B231" s="277"/>
      <c r="C231" s="278"/>
      <c r="D231" s="44"/>
      <c r="E231" s="277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5.75" customHeight="1">
      <c r="A232" s="44"/>
      <c r="B232" s="277"/>
      <c r="C232" s="278"/>
      <c r="D232" s="44"/>
      <c r="E232" s="277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5.75" customHeight="1">
      <c r="A233" s="44"/>
      <c r="B233" s="277"/>
      <c r="C233" s="278"/>
      <c r="D233" s="44"/>
      <c r="E233" s="277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5.75" customHeight="1">
      <c r="A234" s="44"/>
      <c r="B234" s="277"/>
      <c r="C234" s="278"/>
      <c r="D234" s="44"/>
      <c r="E234" s="277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5.75" customHeight="1">
      <c r="A235" s="44"/>
      <c r="B235" s="277"/>
      <c r="C235" s="278"/>
      <c r="D235" s="44"/>
      <c r="E235" s="277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5.75" customHeight="1">
      <c r="A236" s="44"/>
      <c r="B236" s="277"/>
      <c r="C236" s="278"/>
      <c r="D236" s="44"/>
      <c r="E236" s="277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5.75" customHeight="1">
      <c r="A237" s="44"/>
      <c r="B237" s="277"/>
      <c r="C237" s="278"/>
      <c r="D237" s="44"/>
      <c r="E237" s="277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5.75" customHeight="1">
      <c r="A238" s="44"/>
      <c r="B238" s="277"/>
      <c r="C238" s="278"/>
      <c r="D238" s="44"/>
      <c r="E238" s="277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5.75" customHeight="1">
      <c r="A239" s="44"/>
      <c r="B239" s="277"/>
      <c r="C239" s="278"/>
      <c r="D239" s="44"/>
      <c r="E239" s="277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>
      <c r="A240" s="44"/>
      <c r="B240" s="277"/>
      <c r="C240" s="278"/>
      <c r="D240" s="44"/>
      <c r="E240" s="277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5.75" customHeight="1">
      <c r="A241" s="44"/>
      <c r="B241" s="277"/>
      <c r="C241" s="278"/>
      <c r="D241" s="44"/>
      <c r="E241" s="277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5.75" customHeight="1">
      <c r="A242" s="44"/>
      <c r="B242" s="277"/>
      <c r="C242" s="278"/>
      <c r="D242" s="44"/>
      <c r="E242" s="277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5.75" customHeight="1">
      <c r="A243" s="44"/>
      <c r="B243" s="277"/>
      <c r="C243" s="278"/>
      <c r="D243" s="44"/>
      <c r="E243" s="277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5.75" customHeight="1">
      <c r="A244" s="44"/>
      <c r="B244" s="277"/>
      <c r="C244" s="278"/>
      <c r="D244" s="44"/>
      <c r="E244" s="277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5.75" customHeight="1">
      <c r="A245" s="44"/>
      <c r="B245" s="277"/>
      <c r="C245" s="278"/>
      <c r="D245" s="44"/>
      <c r="E245" s="277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5.75" customHeight="1">
      <c r="A246" s="44"/>
      <c r="B246" s="277"/>
      <c r="C246" s="278"/>
      <c r="D246" s="44"/>
      <c r="E246" s="277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5.75" customHeight="1">
      <c r="A247" s="44"/>
      <c r="B247" s="277"/>
      <c r="C247" s="278"/>
      <c r="D247" s="44"/>
      <c r="E247" s="277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5.75" customHeight="1">
      <c r="A248" s="44"/>
      <c r="B248" s="277"/>
      <c r="C248" s="278"/>
      <c r="D248" s="44"/>
      <c r="E248" s="277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5.75" customHeight="1">
      <c r="A249" s="44"/>
      <c r="B249" s="277"/>
      <c r="C249" s="278"/>
      <c r="D249" s="44"/>
      <c r="E249" s="277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5.75" customHeight="1">
      <c r="A250" s="44"/>
      <c r="B250" s="277"/>
      <c r="C250" s="278"/>
      <c r="D250" s="44"/>
      <c r="E250" s="277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5.75" customHeight="1">
      <c r="A251" s="44"/>
      <c r="B251" s="277"/>
      <c r="C251" s="278"/>
      <c r="D251" s="44"/>
      <c r="E251" s="277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5.75" customHeight="1">
      <c r="A252" s="44"/>
      <c r="B252" s="277"/>
      <c r="C252" s="278"/>
      <c r="D252" s="44"/>
      <c r="E252" s="277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5.75" customHeight="1">
      <c r="A253" s="44"/>
      <c r="B253" s="277"/>
      <c r="C253" s="278"/>
      <c r="D253" s="44"/>
      <c r="E253" s="277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5.75" customHeight="1">
      <c r="A254" s="44"/>
      <c r="B254" s="277"/>
      <c r="C254" s="278"/>
      <c r="D254" s="44"/>
      <c r="E254" s="277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5.75" customHeight="1">
      <c r="A255" s="44"/>
      <c r="B255" s="277"/>
      <c r="C255" s="278"/>
      <c r="D255" s="44"/>
      <c r="E255" s="277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5.75" customHeight="1">
      <c r="A256" s="44"/>
      <c r="B256" s="280"/>
      <c r="C256" s="44"/>
      <c r="D256" s="44"/>
      <c r="E256" s="280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5.75" customHeight="1">
      <c r="A257" s="44"/>
      <c r="B257" s="280"/>
      <c r="C257" s="44"/>
      <c r="D257" s="44"/>
      <c r="E257" s="280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5.75" customHeight="1">
      <c r="A258" s="44"/>
      <c r="B258" s="280"/>
      <c r="C258" s="44"/>
      <c r="D258" s="44"/>
      <c r="E258" s="280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5.75" customHeight="1">
      <c r="A259" s="44"/>
      <c r="B259" s="280"/>
      <c r="C259" s="44"/>
      <c r="D259" s="44"/>
      <c r="E259" s="280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5.75" customHeight="1">
      <c r="A260" s="44"/>
      <c r="B260" s="280"/>
      <c r="C260" s="44"/>
      <c r="D260" s="44"/>
      <c r="E260" s="280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5.75" customHeight="1">
      <c r="A261" s="44"/>
      <c r="B261" s="280"/>
      <c r="C261" s="44"/>
      <c r="D261" s="44"/>
      <c r="E261" s="280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5.75" customHeight="1">
      <c r="A262" s="44"/>
      <c r="B262" s="280"/>
      <c r="C262" s="44"/>
      <c r="D262" s="44"/>
      <c r="E262" s="280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5.75" customHeight="1">
      <c r="A263" s="44"/>
      <c r="B263" s="280"/>
      <c r="C263" s="44"/>
      <c r="D263" s="44"/>
      <c r="E263" s="280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5.75" customHeight="1">
      <c r="A264" s="44"/>
      <c r="B264" s="280"/>
      <c r="C264" s="44"/>
      <c r="D264" s="44"/>
      <c r="E264" s="280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5.75" customHeight="1">
      <c r="A265" s="44"/>
      <c r="B265" s="280"/>
      <c r="C265" s="44"/>
      <c r="D265" s="44"/>
      <c r="E265" s="280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5.75" customHeight="1">
      <c r="A266" s="44"/>
      <c r="B266" s="280"/>
      <c r="C266" s="44"/>
      <c r="D266" s="44"/>
      <c r="E266" s="280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5.75" customHeight="1">
      <c r="A267" s="44"/>
      <c r="B267" s="280"/>
      <c r="C267" s="44"/>
      <c r="D267" s="44"/>
      <c r="E267" s="280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5.75" customHeight="1">
      <c r="A268" s="44"/>
      <c r="B268" s="280"/>
      <c r="C268" s="44"/>
      <c r="D268" s="44"/>
      <c r="E268" s="280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5.75" customHeight="1">
      <c r="A269" s="44"/>
      <c r="B269" s="280"/>
      <c r="C269" s="44"/>
      <c r="D269" s="44"/>
      <c r="E269" s="280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5.75" customHeight="1">
      <c r="A270" s="44"/>
      <c r="B270" s="280"/>
      <c r="C270" s="44"/>
      <c r="D270" s="44"/>
      <c r="E270" s="280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5.75" customHeight="1">
      <c r="A271" s="44"/>
      <c r="B271" s="280"/>
      <c r="C271" s="44"/>
      <c r="D271" s="44"/>
      <c r="E271" s="280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5.75" customHeight="1">
      <c r="A272" s="44"/>
      <c r="B272" s="280"/>
      <c r="C272" s="44"/>
      <c r="D272" s="44"/>
      <c r="E272" s="280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5.75" customHeight="1">
      <c r="A273" s="44"/>
      <c r="B273" s="280"/>
      <c r="C273" s="44"/>
      <c r="D273" s="44"/>
      <c r="E273" s="280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5.75" customHeight="1">
      <c r="A274" s="44"/>
      <c r="B274" s="280"/>
      <c r="C274" s="44"/>
      <c r="D274" s="44"/>
      <c r="E274" s="280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5.75" customHeight="1">
      <c r="A275" s="44"/>
      <c r="B275" s="280"/>
      <c r="C275" s="44"/>
      <c r="D275" s="44"/>
      <c r="E275" s="280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5.75" customHeight="1">
      <c r="A276" s="44"/>
      <c r="B276" s="280"/>
      <c r="C276" s="44"/>
      <c r="D276" s="44"/>
      <c r="E276" s="280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5.75" customHeight="1">
      <c r="A277" s="44"/>
      <c r="B277" s="280"/>
      <c r="C277" s="44"/>
      <c r="D277" s="44"/>
      <c r="E277" s="280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5.75" customHeight="1">
      <c r="A278" s="44"/>
      <c r="B278" s="280"/>
      <c r="C278" s="44"/>
      <c r="D278" s="44"/>
      <c r="E278" s="280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5.75" customHeight="1">
      <c r="A279" s="44"/>
      <c r="B279" s="280"/>
      <c r="C279" s="44"/>
      <c r="D279" s="44"/>
      <c r="E279" s="280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5.75" customHeight="1">
      <c r="A280" s="44"/>
      <c r="B280" s="280"/>
      <c r="C280" s="44"/>
      <c r="D280" s="44"/>
      <c r="E280" s="280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5.75" customHeight="1">
      <c r="A281" s="44"/>
      <c r="B281" s="280"/>
      <c r="C281" s="44"/>
      <c r="D281" s="44"/>
      <c r="E281" s="280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5.75" customHeight="1">
      <c r="A282" s="44"/>
      <c r="B282" s="280"/>
      <c r="C282" s="44"/>
      <c r="D282" s="44"/>
      <c r="E282" s="280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5.75" customHeight="1">
      <c r="A283" s="44"/>
      <c r="B283" s="280"/>
      <c r="C283" s="44"/>
      <c r="D283" s="44"/>
      <c r="E283" s="280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5.75" customHeight="1">
      <c r="A284" s="44"/>
      <c r="B284" s="280"/>
      <c r="C284" s="44"/>
      <c r="D284" s="44"/>
      <c r="E284" s="280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5.75" customHeight="1">
      <c r="A285" s="44"/>
      <c r="B285" s="280"/>
      <c r="C285" s="44"/>
      <c r="D285" s="44"/>
      <c r="E285" s="280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5.75" customHeight="1">
      <c r="A286" s="44"/>
      <c r="B286" s="280"/>
      <c r="C286" s="44"/>
      <c r="D286" s="44"/>
      <c r="E286" s="280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5.75" customHeight="1">
      <c r="A287" s="44"/>
      <c r="B287" s="280"/>
      <c r="C287" s="44"/>
      <c r="D287" s="44"/>
      <c r="E287" s="280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5.75" customHeight="1">
      <c r="A288" s="44"/>
      <c r="B288" s="280"/>
      <c r="C288" s="44"/>
      <c r="D288" s="44"/>
      <c r="E288" s="280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5.75" customHeight="1">
      <c r="A289" s="44"/>
      <c r="B289" s="280"/>
      <c r="C289" s="44"/>
      <c r="D289" s="44"/>
      <c r="E289" s="280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5.75" customHeight="1">
      <c r="A290" s="44"/>
      <c r="B290" s="280"/>
      <c r="C290" s="44"/>
      <c r="D290" s="44"/>
      <c r="E290" s="280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5.75" customHeight="1">
      <c r="A291" s="44"/>
      <c r="B291" s="280"/>
      <c r="C291" s="44"/>
      <c r="D291" s="44"/>
      <c r="E291" s="280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5.75" customHeight="1">
      <c r="A292" s="44"/>
      <c r="B292" s="280"/>
      <c r="C292" s="44"/>
      <c r="D292" s="44"/>
      <c r="E292" s="280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5.75" customHeight="1">
      <c r="A293" s="44"/>
      <c r="B293" s="280"/>
      <c r="C293" s="44"/>
      <c r="D293" s="44"/>
      <c r="E293" s="280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5.75" customHeight="1">
      <c r="A294" s="44"/>
      <c r="B294" s="280"/>
      <c r="C294" s="44"/>
      <c r="D294" s="44"/>
      <c r="E294" s="280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5.75" customHeight="1">
      <c r="A295" s="44"/>
      <c r="B295" s="280"/>
      <c r="C295" s="44"/>
      <c r="D295" s="44"/>
      <c r="E295" s="280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5.75" customHeight="1">
      <c r="A296" s="44"/>
      <c r="B296" s="280"/>
      <c r="C296" s="44"/>
      <c r="D296" s="44"/>
      <c r="E296" s="280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5.75" customHeight="1">
      <c r="A297" s="44"/>
      <c r="B297" s="280"/>
      <c r="C297" s="44"/>
      <c r="D297" s="44"/>
      <c r="E297" s="280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5.75" customHeight="1">
      <c r="A298" s="44"/>
      <c r="B298" s="280"/>
      <c r="C298" s="44"/>
      <c r="D298" s="44"/>
      <c r="E298" s="280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5.75" customHeight="1">
      <c r="A299" s="44"/>
      <c r="B299" s="280"/>
      <c r="C299" s="44"/>
      <c r="D299" s="44"/>
      <c r="E299" s="280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5.75" customHeight="1">
      <c r="A300" s="44"/>
      <c r="B300" s="280"/>
      <c r="C300" s="44"/>
      <c r="D300" s="44"/>
      <c r="E300" s="280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5.75" customHeight="1">
      <c r="A301" s="44"/>
      <c r="B301" s="280"/>
      <c r="C301" s="44"/>
      <c r="D301" s="44"/>
      <c r="E301" s="280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5.75" customHeight="1">
      <c r="A302" s="44"/>
      <c r="B302" s="280"/>
      <c r="C302" s="44"/>
      <c r="D302" s="44"/>
      <c r="E302" s="280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5.75" customHeight="1">
      <c r="A303" s="44"/>
      <c r="B303" s="280"/>
      <c r="C303" s="44"/>
      <c r="D303" s="44"/>
      <c r="E303" s="280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5.75" customHeight="1">
      <c r="A304" s="44"/>
      <c r="B304" s="280"/>
      <c r="C304" s="44"/>
      <c r="D304" s="44"/>
      <c r="E304" s="280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5.75" customHeight="1">
      <c r="A305" s="44"/>
      <c r="B305" s="280"/>
      <c r="C305" s="44"/>
      <c r="D305" s="44"/>
      <c r="E305" s="280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5.75" customHeight="1">
      <c r="A306" s="44"/>
      <c r="B306" s="280"/>
      <c r="C306" s="44"/>
      <c r="D306" s="44"/>
      <c r="E306" s="280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5.75" customHeight="1">
      <c r="A307" s="44"/>
      <c r="B307" s="280"/>
      <c r="C307" s="44"/>
      <c r="D307" s="44"/>
      <c r="E307" s="280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5.75" customHeight="1">
      <c r="A308" s="44"/>
      <c r="B308" s="280"/>
      <c r="C308" s="44"/>
      <c r="D308" s="44"/>
      <c r="E308" s="280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5.75" customHeight="1">
      <c r="A309" s="44"/>
      <c r="B309" s="280"/>
      <c r="C309" s="44"/>
      <c r="D309" s="44"/>
      <c r="E309" s="280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5.75" customHeight="1">
      <c r="A310" s="44"/>
      <c r="B310" s="280"/>
      <c r="C310" s="44"/>
      <c r="D310" s="44"/>
      <c r="E310" s="280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5.75" customHeight="1">
      <c r="A311" s="44"/>
      <c r="B311" s="280"/>
      <c r="C311" s="44"/>
      <c r="D311" s="44"/>
      <c r="E311" s="280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5.75" customHeight="1">
      <c r="A312" s="44"/>
      <c r="B312" s="280"/>
      <c r="C312" s="44"/>
      <c r="D312" s="44"/>
      <c r="E312" s="280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5.75" customHeight="1">
      <c r="A313" s="44"/>
      <c r="B313" s="280"/>
      <c r="C313" s="44"/>
      <c r="D313" s="44"/>
      <c r="E313" s="280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5.75" customHeight="1">
      <c r="A314" s="44"/>
      <c r="B314" s="280"/>
      <c r="C314" s="44"/>
      <c r="D314" s="44"/>
      <c r="E314" s="280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5.75" customHeight="1">
      <c r="A315" s="44"/>
      <c r="B315" s="280"/>
      <c r="C315" s="44"/>
      <c r="D315" s="44"/>
      <c r="E315" s="280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5.75" customHeight="1">
      <c r="A316" s="44"/>
      <c r="B316" s="280"/>
      <c r="C316" s="44"/>
      <c r="D316" s="44"/>
      <c r="E316" s="280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5.75" customHeight="1">
      <c r="A317" s="44"/>
      <c r="B317" s="280"/>
      <c r="C317" s="44"/>
      <c r="D317" s="44"/>
      <c r="E317" s="280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5.75" customHeight="1">
      <c r="A318" s="44"/>
      <c r="B318" s="280"/>
      <c r="C318" s="44"/>
      <c r="D318" s="44"/>
      <c r="E318" s="280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5.75" customHeight="1">
      <c r="A319" s="44"/>
      <c r="B319" s="280"/>
      <c r="C319" s="44"/>
      <c r="D319" s="44"/>
      <c r="E319" s="280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5.75" customHeight="1">
      <c r="A320" s="44"/>
      <c r="B320" s="280"/>
      <c r="C320" s="44"/>
      <c r="D320" s="44"/>
      <c r="E320" s="280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5.75" customHeight="1">
      <c r="A321" s="44"/>
      <c r="B321" s="280"/>
      <c r="C321" s="44"/>
      <c r="D321" s="44"/>
      <c r="E321" s="280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5.75" customHeight="1">
      <c r="A322" s="44"/>
      <c r="B322" s="280"/>
      <c r="C322" s="44"/>
      <c r="D322" s="44"/>
      <c r="E322" s="280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5.75" customHeight="1">
      <c r="A323" s="44"/>
      <c r="B323" s="280"/>
      <c r="C323" s="44"/>
      <c r="D323" s="44"/>
      <c r="E323" s="280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5.75" customHeight="1">
      <c r="A324" s="44"/>
      <c r="B324" s="280"/>
      <c r="C324" s="44"/>
      <c r="D324" s="44"/>
      <c r="E324" s="280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5.75" customHeight="1">
      <c r="A325" s="44"/>
      <c r="B325" s="280"/>
      <c r="C325" s="44"/>
      <c r="D325" s="44"/>
      <c r="E325" s="280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5.75" customHeight="1">
      <c r="A326" s="44"/>
      <c r="B326" s="280"/>
      <c r="C326" s="44"/>
      <c r="D326" s="44"/>
      <c r="E326" s="280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5.75" customHeight="1">
      <c r="A327" s="44"/>
      <c r="B327" s="280"/>
      <c r="C327" s="44"/>
      <c r="D327" s="44"/>
      <c r="E327" s="280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5.75" customHeight="1">
      <c r="A328" s="44"/>
      <c r="B328" s="280"/>
      <c r="C328" s="44"/>
      <c r="D328" s="44"/>
      <c r="E328" s="280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5.75" customHeight="1">
      <c r="A329" s="44"/>
      <c r="B329" s="280"/>
      <c r="C329" s="44"/>
      <c r="D329" s="44"/>
      <c r="E329" s="280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5.75" customHeight="1">
      <c r="A330" s="44"/>
      <c r="B330" s="280"/>
      <c r="C330" s="44"/>
      <c r="D330" s="44"/>
      <c r="E330" s="280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5.75" customHeight="1">
      <c r="A331" s="44"/>
      <c r="B331" s="280"/>
      <c r="C331" s="44"/>
      <c r="D331" s="44"/>
      <c r="E331" s="280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5.75" customHeight="1">
      <c r="A332" s="44"/>
      <c r="B332" s="280"/>
      <c r="C332" s="44"/>
      <c r="D332" s="44"/>
      <c r="E332" s="280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5.75" customHeight="1">
      <c r="A333" s="44"/>
      <c r="B333" s="280"/>
      <c r="C333" s="44"/>
      <c r="D333" s="44"/>
      <c r="E333" s="280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5.75" customHeight="1">
      <c r="A334" s="44"/>
      <c r="B334" s="280"/>
      <c r="C334" s="44"/>
      <c r="D334" s="44"/>
      <c r="E334" s="280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5.75" customHeight="1">
      <c r="A335" s="44"/>
      <c r="B335" s="280"/>
      <c r="C335" s="44"/>
      <c r="D335" s="44"/>
      <c r="E335" s="280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5.75" customHeight="1">
      <c r="A336" s="44"/>
      <c r="B336" s="280"/>
      <c r="C336" s="44"/>
      <c r="D336" s="44"/>
      <c r="E336" s="280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5.75" customHeight="1">
      <c r="A337" s="44"/>
      <c r="B337" s="280"/>
      <c r="C337" s="44"/>
      <c r="D337" s="44"/>
      <c r="E337" s="280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5.75" customHeight="1">
      <c r="A338" s="44"/>
      <c r="B338" s="280"/>
      <c r="C338" s="44"/>
      <c r="D338" s="44"/>
      <c r="E338" s="280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5.75" customHeight="1">
      <c r="A339" s="44"/>
      <c r="B339" s="280"/>
      <c r="C339" s="44"/>
      <c r="D339" s="44"/>
      <c r="E339" s="280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5.75" customHeight="1">
      <c r="A340" s="44"/>
      <c r="B340" s="280"/>
      <c r="C340" s="44"/>
      <c r="D340" s="44"/>
      <c r="E340" s="280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5.75" customHeight="1">
      <c r="A341" s="44"/>
      <c r="B341" s="280"/>
      <c r="C341" s="44"/>
      <c r="D341" s="44"/>
      <c r="E341" s="280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5.75" customHeight="1">
      <c r="A342" s="44"/>
      <c r="B342" s="280"/>
      <c r="C342" s="44"/>
      <c r="D342" s="44"/>
      <c r="E342" s="280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5.75" customHeight="1">
      <c r="A343" s="44"/>
      <c r="B343" s="280"/>
      <c r="C343" s="44"/>
      <c r="D343" s="44"/>
      <c r="E343" s="280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5.75" customHeight="1">
      <c r="A344" s="44"/>
      <c r="B344" s="280"/>
      <c r="C344" s="44"/>
      <c r="D344" s="44"/>
      <c r="E344" s="280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5.75" customHeight="1">
      <c r="A345" s="44"/>
      <c r="B345" s="280"/>
      <c r="C345" s="44"/>
      <c r="D345" s="44"/>
      <c r="E345" s="280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5.75" customHeight="1">
      <c r="A346" s="44"/>
      <c r="B346" s="280"/>
      <c r="C346" s="44"/>
      <c r="D346" s="44"/>
      <c r="E346" s="280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5.75" customHeight="1">
      <c r="A347" s="44"/>
      <c r="B347" s="280"/>
      <c r="C347" s="44"/>
      <c r="D347" s="44"/>
      <c r="E347" s="280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5.75" customHeight="1">
      <c r="A348" s="44"/>
      <c r="B348" s="280"/>
      <c r="C348" s="44"/>
      <c r="D348" s="44"/>
      <c r="E348" s="280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5.75" customHeight="1">
      <c r="A349" s="44"/>
      <c r="B349" s="280"/>
      <c r="C349" s="44"/>
      <c r="D349" s="44"/>
      <c r="E349" s="280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5.75" customHeight="1">
      <c r="A350" s="44"/>
      <c r="B350" s="280"/>
      <c r="C350" s="44"/>
      <c r="D350" s="44"/>
      <c r="E350" s="280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5.75" customHeight="1">
      <c r="A351" s="44"/>
      <c r="B351" s="280"/>
      <c r="C351" s="44"/>
      <c r="D351" s="44"/>
      <c r="E351" s="280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5.75" customHeight="1">
      <c r="A352" s="44"/>
      <c r="B352" s="280"/>
      <c r="C352" s="44"/>
      <c r="D352" s="44"/>
      <c r="E352" s="280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5.75" customHeight="1">
      <c r="A353" s="44"/>
      <c r="B353" s="280"/>
      <c r="C353" s="44"/>
      <c r="D353" s="44"/>
      <c r="E353" s="280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5.75" customHeight="1">
      <c r="A354" s="44"/>
      <c r="B354" s="280"/>
      <c r="C354" s="44"/>
      <c r="D354" s="44"/>
      <c r="E354" s="280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5.75" customHeight="1">
      <c r="A355" s="44"/>
      <c r="B355" s="280"/>
      <c r="C355" s="44"/>
      <c r="D355" s="44"/>
      <c r="E355" s="280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5.75" customHeight="1">
      <c r="A356" s="44"/>
      <c r="B356" s="280"/>
      <c r="C356" s="44"/>
      <c r="D356" s="44"/>
      <c r="E356" s="280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5.75" customHeight="1">
      <c r="A357" s="44"/>
      <c r="B357" s="280"/>
      <c r="C357" s="44"/>
      <c r="D357" s="44"/>
      <c r="E357" s="280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5.75" customHeight="1">
      <c r="A358" s="44"/>
      <c r="B358" s="280"/>
      <c r="C358" s="44"/>
      <c r="D358" s="44"/>
      <c r="E358" s="280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5.75" customHeight="1">
      <c r="A359" s="44"/>
      <c r="B359" s="280"/>
      <c r="C359" s="44"/>
      <c r="D359" s="44"/>
      <c r="E359" s="280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5.75" customHeight="1">
      <c r="A360" s="44"/>
      <c r="B360" s="280"/>
      <c r="C360" s="44"/>
      <c r="D360" s="44"/>
      <c r="E360" s="280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5.75" customHeight="1">
      <c r="A361" s="44"/>
      <c r="B361" s="280"/>
      <c r="C361" s="44"/>
      <c r="D361" s="44"/>
      <c r="E361" s="280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5.75" customHeight="1">
      <c r="A362" s="44"/>
      <c r="B362" s="280"/>
      <c r="C362" s="44"/>
      <c r="D362" s="44"/>
      <c r="E362" s="280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5.75" customHeight="1">
      <c r="A363" s="44"/>
      <c r="B363" s="280"/>
      <c r="C363" s="44"/>
      <c r="D363" s="44"/>
      <c r="E363" s="280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5.75" customHeight="1">
      <c r="A364" s="44"/>
      <c r="B364" s="280"/>
      <c r="C364" s="44"/>
      <c r="D364" s="44"/>
      <c r="E364" s="280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5.75" customHeight="1">
      <c r="A365" s="44"/>
      <c r="B365" s="280"/>
      <c r="C365" s="44"/>
      <c r="D365" s="44"/>
      <c r="E365" s="280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5.75" customHeight="1">
      <c r="A366" s="44"/>
      <c r="B366" s="280"/>
      <c r="C366" s="44"/>
      <c r="D366" s="44"/>
      <c r="E366" s="280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5.75" customHeight="1">
      <c r="A367" s="44"/>
      <c r="B367" s="280"/>
      <c r="C367" s="44"/>
      <c r="D367" s="44"/>
      <c r="E367" s="280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5.75" customHeight="1">
      <c r="A368" s="44"/>
      <c r="B368" s="280"/>
      <c r="C368" s="44"/>
      <c r="D368" s="44"/>
      <c r="E368" s="280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5.75" customHeight="1">
      <c r="A369" s="44"/>
      <c r="B369" s="280"/>
      <c r="C369" s="44"/>
      <c r="D369" s="44"/>
      <c r="E369" s="280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5.75" customHeight="1">
      <c r="A370" s="44"/>
      <c r="B370" s="280"/>
      <c r="C370" s="44"/>
      <c r="D370" s="44"/>
      <c r="E370" s="280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5.75" customHeight="1">
      <c r="A371" s="44"/>
      <c r="B371" s="280"/>
      <c r="C371" s="44"/>
      <c r="D371" s="44"/>
      <c r="E371" s="280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5.75" customHeight="1">
      <c r="A372" s="44"/>
      <c r="B372" s="280"/>
      <c r="C372" s="44"/>
      <c r="D372" s="44"/>
      <c r="E372" s="280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5.75" customHeight="1">
      <c r="A373" s="44"/>
      <c r="B373" s="280"/>
      <c r="C373" s="44"/>
      <c r="D373" s="44"/>
      <c r="E373" s="280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5.75" customHeight="1">
      <c r="A374" s="44"/>
      <c r="B374" s="280"/>
      <c r="C374" s="44"/>
      <c r="D374" s="44"/>
      <c r="E374" s="280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5.75" customHeight="1">
      <c r="A375" s="44"/>
      <c r="B375" s="280"/>
      <c r="C375" s="44"/>
      <c r="D375" s="44"/>
      <c r="E375" s="280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5.75" customHeight="1">
      <c r="A376" s="44"/>
      <c r="B376" s="280"/>
      <c r="C376" s="44"/>
      <c r="D376" s="44"/>
      <c r="E376" s="280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5.75" customHeight="1">
      <c r="A377" s="44"/>
      <c r="B377" s="280"/>
      <c r="C377" s="44"/>
      <c r="D377" s="44"/>
      <c r="E377" s="280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5.75" customHeight="1">
      <c r="A378" s="44"/>
      <c r="B378" s="280"/>
      <c r="C378" s="44"/>
      <c r="D378" s="44"/>
      <c r="E378" s="280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5.75" customHeight="1">
      <c r="A379" s="44"/>
      <c r="B379" s="280"/>
      <c r="C379" s="44"/>
      <c r="D379" s="44"/>
      <c r="E379" s="280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5.75" customHeight="1">
      <c r="A380" s="44"/>
      <c r="B380" s="280"/>
      <c r="C380" s="44"/>
      <c r="D380" s="44"/>
      <c r="E380" s="280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5.75" customHeight="1">
      <c r="A381" s="44"/>
      <c r="B381" s="280"/>
      <c r="C381" s="44"/>
      <c r="D381" s="44"/>
      <c r="E381" s="280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5.75" customHeight="1">
      <c r="A382" s="44"/>
      <c r="B382" s="280"/>
      <c r="C382" s="44"/>
      <c r="D382" s="44"/>
      <c r="E382" s="280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5.75" customHeight="1">
      <c r="A383" s="44"/>
      <c r="B383" s="280"/>
      <c r="C383" s="44"/>
      <c r="D383" s="44"/>
      <c r="E383" s="280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5.75" customHeight="1">
      <c r="A384" s="44"/>
      <c r="B384" s="280"/>
      <c r="C384" s="44"/>
      <c r="D384" s="44"/>
      <c r="E384" s="280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5.75" customHeight="1">
      <c r="A385" s="44"/>
      <c r="B385" s="280"/>
      <c r="C385" s="44"/>
      <c r="D385" s="44"/>
      <c r="E385" s="280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5.75" customHeight="1">
      <c r="A386" s="44"/>
      <c r="B386" s="280"/>
      <c r="C386" s="44"/>
      <c r="D386" s="44"/>
      <c r="E386" s="280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5.75" customHeight="1">
      <c r="A387" s="44"/>
      <c r="B387" s="280"/>
      <c r="C387" s="44"/>
      <c r="D387" s="44"/>
      <c r="E387" s="280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5.75" customHeight="1">
      <c r="A388" s="44"/>
      <c r="B388" s="280"/>
      <c r="C388" s="44"/>
      <c r="D388" s="44"/>
      <c r="E388" s="280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5.75" customHeight="1">
      <c r="A389" s="44"/>
      <c r="B389" s="280"/>
      <c r="C389" s="44"/>
      <c r="D389" s="44"/>
      <c r="E389" s="280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5.75" customHeight="1">
      <c r="A390" s="44"/>
      <c r="B390" s="280"/>
      <c r="C390" s="44"/>
      <c r="D390" s="44"/>
      <c r="E390" s="280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5.75" customHeight="1">
      <c r="A391" s="44"/>
      <c r="B391" s="280"/>
      <c r="C391" s="44"/>
      <c r="D391" s="44"/>
      <c r="E391" s="280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5.75" customHeight="1">
      <c r="A392" s="44"/>
      <c r="B392" s="280"/>
      <c r="C392" s="44"/>
      <c r="D392" s="44"/>
      <c r="E392" s="280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5.75" customHeight="1">
      <c r="A393" s="44"/>
      <c r="B393" s="280"/>
      <c r="C393" s="44"/>
      <c r="D393" s="44"/>
      <c r="E393" s="280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5.75" customHeight="1">
      <c r="A394" s="44"/>
      <c r="B394" s="280"/>
      <c r="C394" s="44"/>
      <c r="D394" s="44"/>
      <c r="E394" s="280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5.75" customHeight="1">
      <c r="A395" s="44"/>
      <c r="B395" s="280"/>
      <c r="C395" s="44"/>
      <c r="D395" s="44"/>
      <c r="E395" s="280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5.75" customHeight="1">
      <c r="A396" s="44"/>
      <c r="B396" s="280"/>
      <c r="C396" s="44"/>
      <c r="D396" s="44"/>
      <c r="E396" s="280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5.75" customHeight="1">
      <c r="A397" s="44"/>
      <c r="B397" s="280"/>
      <c r="C397" s="44"/>
      <c r="D397" s="44"/>
      <c r="E397" s="280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5.75" customHeight="1">
      <c r="A398" s="44"/>
      <c r="B398" s="280"/>
      <c r="C398" s="44"/>
      <c r="D398" s="44"/>
      <c r="E398" s="280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5.75" customHeight="1">
      <c r="A399" s="44"/>
      <c r="B399" s="280"/>
      <c r="C399" s="44"/>
      <c r="D399" s="44"/>
      <c r="E399" s="280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5.75" customHeight="1">
      <c r="A400" s="44"/>
      <c r="B400" s="280"/>
      <c r="C400" s="44"/>
      <c r="D400" s="44"/>
      <c r="E400" s="280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5.75" customHeight="1">
      <c r="A401" s="44"/>
      <c r="B401" s="280"/>
      <c r="C401" s="44"/>
      <c r="D401" s="44"/>
      <c r="E401" s="280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5.75" customHeight="1">
      <c r="A402" s="44"/>
      <c r="B402" s="280"/>
      <c r="C402" s="44"/>
      <c r="D402" s="44"/>
      <c r="E402" s="280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5.75" customHeight="1">
      <c r="A403" s="44"/>
      <c r="B403" s="280"/>
      <c r="C403" s="44"/>
      <c r="D403" s="44"/>
      <c r="E403" s="280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5.75" customHeight="1">
      <c r="A404" s="44"/>
      <c r="B404" s="280"/>
      <c r="C404" s="44"/>
      <c r="D404" s="44"/>
      <c r="E404" s="280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5.75" customHeight="1">
      <c r="A405" s="44"/>
      <c r="B405" s="280"/>
      <c r="C405" s="44"/>
      <c r="D405" s="44"/>
      <c r="E405" s="280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5.75" customHeight="1">
      <c r="A406" s="44"/>
      <c r="B406" s="280"/>
      <c r="C406" s="44"/>
      <c r="D406" s="44"/>
      <c r="E406" s="280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5.75" customHeight="1">
      <c r="A407" s="44"/>
      <c r="B407" s="280"/>
      <c r="C407" s="44"/>
      <c r="D407" s="44"/>
      <c r="E407" s="280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5.75" customHeight="1">
      <c r="A408" s="44"/>
      <c r="B408" s="280"/>
      <c r="C408" s="44"/>
      <c r="D408" s="44"/>
      <c r="E408" s="280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5.75" customHeight="1">
      <c r="A409" s="44"/>
      <c r="B409" s="280"/>
      <c r="C409" s="44"/>
      <c r="D409" s="44"/>
      <c r="E409" s="280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5.75" customHeight="1">
      <c r="A410" s="44"/>
      <c r="B410" s="280"/>
      <c r="C410" s="44"/>
      <c r="D410" s="44"/>
      <c r="E410" s="280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5.75" customHeight="1">
      <c r="A411" s="44"/>
      <c r="B411" s="280"/>
      <c r="C411" s="44"/>
      <c r="D411" s="44"/>
      <c r="E411" s="280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5.75" customHeight="1">
      <c r="A412" s="44"/>
      <c r="B412" s="280"/>
      <c r="C412" s="44"/>
      <c r="D412" s="44"/>
      <c r="E412" s="280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5.75" customHeight="1">
      <c r="A413" s="44"/>
      <c r="B413" s="280"/>
      <c r="C413" s="44"/>
      <c r="D413" s="44"/>
      <c r="E413" s="280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5.75" customHeight="1">
      <c r="A414" s="44"/>
      <c r="B414" s="280"/>
      <c r="C414" s="44"/>
      <c r="D414" s="44"/>
      <c r="E414" s="280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5.75" customHeight="1">
      <c r="A415" s="44"/>
      <c r="B415" s="280"/>
      <c r="C415" s="44"/>
      <c r="D415" s="44"/>
      <c r="E415" s="280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5.75" customHeight="1">
      <c r="A416" s="44"/>
      <c r="B416" s="280"/>
      <c r="C416" s="44"/>
      <c r="D416" s="44"/>
      <c r="E416" s="280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5.75" customHeight="1">
      <c r="A417" s="44"/>
      <c r="B417" s="280"/>
      <c r="C417" s="44"/>
      <c r="D417" s="44"/>
      <c r="E417" s="280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5.75" customHeight="1">
      <c r="A418" s="44"/>
      <c r="B418" s="280"/>
      <c r="C418" s="44"/>
      <c r="D418" s="44"/>
      <c r="E418" s="280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5.75" customHeight="1">
      <c r="A419" s="44"/>
      <c r="B419" s="280"/>
      <c r="C419" s="44"/>
      <c r="D419" s="44"/>
      <c r="E419" s="280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5.75" customHeight="1">
      <c r="A420" s="44"/>
      <c r="B420" s="280"/>
      <c r="C420" s="44"/>
      <c r="D420" s="44"/>
      <c r="E420" s="280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5.75" customHeight="1">
      <c r="A421" s="44"/>
      <c r="B421" s="280"/>
      <c r="C421" s="44"/>
      <c r="D421" s="44"/>
      <c r="E421" s="280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5.75" customHeight="1">
      <c r="A422" s="44"/>
      <c r="B422" s="280"/>
      <c r="C422" s="44"/>
      <c r="D422" s="44"/>
      <c r="E422" s="280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5.75" customHeight="1">
      <c r="A423" s="44"/>
      <c r="B423" s="280"/>
      <c r="C423" s="44"/>
      <c r="D423" s="44"/>
      <c r="E423" s="280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5.75" customHeight="1">
      <c r="A424" s="44"/>
      <c r="B424" s="280"/>
      <c r="C424" s="44"/>
      <c r="D424" s="44"/>
      <c r="E424" s="280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5.75" customHeight="1">
      <c r="A425" s="44"/>
      <c r="B425" s="280"/>
      <c r="C425" s="44"/>
      <c r="D425" s="44"/>
      <c r="E425" s="280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5.75" customHeight="1">
      <c r="A426" s="44"/>
      <c r="B426" s="280"/>
      <c r="C426" s="44"/>
      <c r="D426" s="44"/>
      <c r="E426" s="280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5.75" customHeight="1">
      <c r="A427" s="44"/>
      <c r="B427" s="280"/>
      <c r="C427" s="44"/>
      <c r="D427" s="44"/>
      <c r="E427" s="280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5.75" customHeight="1">
      <c r="A428" s="44"/>
      <c r="B428" s="280"/>
      <c r="C428" s="44"/>
      <c r="D428" s="44"/>
      <c r="E428" s="280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5.75" customHeight="1">
      <c r="A429" s="44"/>
      <c r="B429" s="280"/>
      <c r="C429" s="44"/>
      <c r="D429" s="44"/>
      <c r="E429" s="280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5.75" customHeight="1">
      <c r="A430" s="44"/>
      <c r="B430" s="280"/>
      <c r="C430" s="44"/>
      <c r="D430" s="44"/>
      <c r="E430" s="280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5.75" customHeight="1">
      <c r="A431" s="44"/>
      <c r="B431" s="280"/>
      <c r="C431" s="44"/>
      <c r="D431" s="44"/>
      <c r="E431" s="280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5.75" customHeight="1">
      <c r="A432" s="44"/>
      <c r="B432" s="280"/>
      <c r="C432" s="44"/>
      <c r="D432" s="44"/>
      <c r="E432" s="280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5.75" customHeight="1">
      <c r="A433" s="44"/>
      <c r="B433" s="280"/>
      <c r="C433" s="44"/>
      <c r="D433" s="44"/>
      <c r="E433" s="280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5.75" customHeight="1">
      <c r="A434" s="44"/>
      <c r="B434" s="280"/>
      <c r="C434" s="44"/>
      <c r="D434" s="44"/>
      <c r="E434" s="280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5.75" customHeight="1">
      <c r="A435" s="44"/>
      <c r="B435" s="280"/>
      <c r="C435" s="44"/>
      <c r="D435" s="44"/>
      <c r="E435" s="280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5.75" customHeight="1">
      <c r="A436" s="44"/>
      <c r="B436" s="280"/>
      <c r="C436" s="44"/>
      <c r="D436" s="44"/>
      <c r="E436" s="280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5.75" customHeight="1">
      <c r="A437" s="44"/>
      <c r="B437" s="280"/>
      <c r="C437" s="44"/>
      <c r="D437" s="44"/>
      <c r="E437" s="280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5.75" customHeight="1">
      <c r="A438" s="44"/>
      <c r="B438" s="280"/>
      <c r="C438" s="44"/>
      <c r="D438" s="44"/>
      <c r="E438" s="280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5.75" customHeight="1">
      <c r="A439" s="44"/>
      <c r="B439" s="280"/>
      <c r="C439" s="44"/>
      <c r="D439" s="44"/>
      <c r="E439" s="280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5.75" customHeight="1">
      <c r="A440" s="44"/>
      <c r="B440" s="280"/>
      <c r="C440" s="44"/>
      <c r="D440" s="44"/>
      <c r="E440" s="280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5.75" customHeight="1">
      <c r="A441" s="44"/>
      <c r="B441" s="280"/>
      <c r="C441" s="44"/>
      <c r="D441" s="44"/>
      <c r="E441" s="280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5.75" customHeight="1">
      <c r="A442" s="44"/>
      <c r="B442" s="280"/>
      <c r="C442" s="44"/>
      <c r="D442" s="44"/>
      <c r="E442" s="280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5.75" customHeight="1">
      <c r="A443" s="44"/>
      <c r="B443" s="280"/>
      <c r="C443" s="44"/>
      <c r="D443" s="44"/>
      <c r="E443" s="280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5.75" customHeight="1">
      <c r="A444" s="44"/>
      <c r="B444" s="280"/>
      <c r="C444" s="44"/>
      <c r="D444" s="44"/>
      <c r="E444" s="280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5.75" customHeight="1">
      <c r="A445" s="44"/>
      <c r="B445" s="280"/>
      <c r="C445" s="44"/>
      <c r="D445" s="44"/>
      <c r="E445" s="280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5.75" customHeight="1">
      <c r="A446" s="44"/>
      <c r="B446" s="280"/>
      <c r="C446" s="44"/>
      <c r="D446" s="44"/>
      <c r="E446" s="280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5.75" customHeight="1">
      <c r="A447" s="44"/>
      <c r="B447" s="280"/>
      <c r="C447" s="44"/>
      <c r="D447" s="44"/>
      <c r="E447" s="280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5.75" customHeight="1">
      <c r="A448" s="44"/>
      <c r="B448" s="280"/>
      <c r="C448" s="44"/>
      <c r="D448" s="44"/>
      <c r="E448" s="280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5.75" customHeight="1">
      <c r="A449" s="44"/>
      <c r="B449" s="280"/>
      <c r="C449" s="44"/>
      <c r="D449" s="44"/>
      <c r="E449" s="280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5.75" customHeight="1">
      <c r="A450" s="44"/>
      <c r="B450" s="280"/>
      <c r="C450" s="44"/>
      <c r="D450" s="44"/>
      <c r="E450" s="280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5.75" customHeight="1">
      <c r="A451" s="44"/>
      <c r="B451" s="280"/>
      <c r="C451" s="44"/>
      <c r="D451" s="44"/>
      <c r="E451" s="280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5.75" customHeight="1">
      <c r="A452" s="44"/>
      <c r="B452" s="280"/>
      <c r="C452" s="44"/>
      <c r="D452" s="44"/>
      <c r="E452" s="280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5.75" customHeight="1">
      <c r="A453" s="44"/>
      <c r="B453" s="280"/>
      <c r="C453" s="44"/>
      <c r="D453" s="44"/>
      <c r="E453" s="280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5.75" customHeight="1">
      <c r="A454" s="44"/>
      <c r="B454" s="280"/>
      <c r="C454" s="44"/>
      <c r="D454" s="44"/>
      <c r="E454" s="280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5.75" customHeight="1">
      <c r="A455" s="44"/>
      <c r="B455" s="280"/>
      <c r="C455" s="44"/>
      <c r="D455" s="44"/>
      <c r="E455" s="280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5.75" customHeight="1">
      <c r="A456" s="44"/>
      <c r="B456" s="280"/>
      <c r="C456" s="44"/>
      <c r="D456" s="44"/>
      <c r="E456" s="280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5.75" customHeight="1">
      <c r="A457" s="44"/>
      <c r="B457" s="280"/>
      <c r="C457" s="44"/>
      <c r="D457" s="44"/>
      <c r="E457" s="280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5.75" customHeight="1">
      <c r="A458" s="44"/>
      <c r="B458" s="280"/>
      <c r="C458" s="44"/>
      <c r="D458" s="44"/>
      <c r="E458" s="280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5.75" customHeight="1">
      <c r="A459" s="44"/>
      <c r="B459" s="280"/>
      <c r="C459" s="44"/>
      <c r="D459" s="44"/>
      <c r="E459" s="280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5.75" customHeight="1">
      <c r="A460" s="44"/>
      <c r="B460" s="280"/>
      <c r="C460" s="44"/>
      <c r="D460" s="44"/>
      <c r="E460" s="280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5.75" customHeight="1">
      <c r="A461" s="44"/>
      <c r="B461" s="280"/>
      <c r="C461" s="44"/>
      <c r="D461" s="44"/>
      <c r="E461" s="280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5.75" customHeight="1">
      <c r="A462" s="44"/>
      <c r="B462" s="280"/>
      <c r="C462" s="44"/>
      <c r="D462" s="44"/>
      <c r="E462" s="280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5.75" customHeight="1">
      <c r="A463" s="44"/>
      <c r="B463" s="280"/>
      <c r="C463" s="44"/>
      <c r="D463" s="44"/>
      <c r="E463" s="280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5.75" customHeight="1">
      <c r="A464" s="44"/>
      <c r="B464" s="280"/>
      <c r="C464" s="44"/>
      <c r="D464" s="44"/>
      <c r="E464" s="280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5.75" customHeight="1">
      <c r="A465" s="44"/>
      <c r="B465" s="280"/>
      <c r="C465" s="44"/>
      <c r="D465" s="44"/>
      <c r="E465" s="280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5.75" customHeight="1">
      <c r="A466" s="44"/>
      <c r="B466" s="280"/>
      <c r="C466" s="44"/>
      <c r="D466" s="44"/>
      <c r="E466" s="280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5.75" customHeight="1">
      <c r="A467" s="44"/>
      <c r="B467" s="280"/>
      <c r="C467" s="44"/>
      <c r="D467" s="44"/>
      <c r="E467" s="280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5.75" customHeight="1">
      <c r="A468" s="44"/>
      <c r="B468" s="280"/>
      <c r="C468" s="44"/>
      <c r="D468" s="44"/>
      <c r="E468" s="280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5.75" customHeight="1">
      <c r="A469" s="44"/>
      <c r="B469" s="280"/>
      <c r="C469" s="44"/>
      <c r="D469" s="44"/>
      <c r="E469" s="280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5.75" customHeight="1">
      <c r="A470" s="44"/>
      <c r="B470" s="280"/>
      <c r="C470" s="44"/>
      <c r="D470" s="44"/>
      <c r="E470" s="280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5.75" customHeight="1">
      <c r="A471" s="44"/>
      <c r="B471" s="280"/>
      <c r="C471" s="44"/>
      <c r="D471" s="44"/>
      <c r="E471" s="280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5.75" customHeight="1">
      <c r="A472" s="44"/>
      <c r="B472" s="280"/>
      <c r="C472" s="44"/>
      <c r="D472" s="44"/>
      <c r="E472" s="280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5.75" customHeight="1">
      <c r="A473" s="44"/>
      <c r="B473" s="280"/>
      <c r="C473" s="44"/>
      <c r="D473" s="44"/>
      <c r="E473" s="280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5.75" customHeight="1">
      <c r="A474" s="44"/>
      <c r="B474" s="280"/>
      <c r="C474" s="44"/>
      <c r="D474" s="44"/>
      <c r="E474" s="280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5.75" customHeight="1">
      <c r="A475" s="44"/>
      <c r="B475" s="280"/>
      <c r="C475" s="44"/>
      <c r="D475" s="44"/>
      <c r="E475" s="280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5.75" customHeight="1">
      <c r="A476" s="44"/>
      <c r="B476" s="280"/>
      <c r="C476" s="44"/>
      <c r="D476" s="44"/>
      <c r="E476" s="280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5.75" customHeight="1">
      <c r="A477" s="44"/>
      <c r="B477" s="280"/>
      <c r="C477" s="44"/>
      <c r="D477" s="44"/>
      <c r="E477" s="280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5.75" customHeight="1">
      <c r="A478" s="44"/>
      <c r="B478" s="280"/>
      <c r="C478" s="44"/>
      <c r="D478" s="44"/>
      <c r="E478" s="280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5.75" customHeight="1">
      <c r="A479" s="44"/>
      <c r="B479" s="280"/>
      <c r="C479" s="44"/>
      <c r="D479" s="44"/>
      <c r="E479" s="280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5.75" customHeight="1">
      <c r="A480" s="44"/>
      <c r="B480" s="280"/>
      <c r="C480" s="44"/>
      <c r="D480" s="44"/>
      <c r="E480" s="280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5.75" customHeight="1">
      <c r="A481" s="44"/>
      <c r="B481" s="280"/>
      <c r="C481" s="44"/>
      <c r="D481" s="44"/>
      <c r="E481" s="280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5.75" customHeight="1">
      <c r="A482" s="44"/>
      <c r="B482" s="280"/>
      <c r="C482" s="44"/>
      <c r="D482" s="44"/>
      <c r="E482" s="280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5.75" customHeight="1">
      <c r="A483" s="44"/>
      <c r="B483" s="280"/>
      <c r="C483" s="44"/>
      <c r="D483" s="44"/>
      <c r="E483" s="280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5.75" customHeight="1">
      <c r="A484" s="44"/>
      <c r="B484" s="280"/>
      <c r="C484" s="44"/>
      <c r="D484" s="44"/>
      <c r="E484" s="280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5.75" customHeight="1">
      <c r="A485" s="44"/>
      <c r="B485" s="280"/>
      <c r="C485" s="44"/>
      <c r="D485" s="44"/>
      <c r="E485" s="280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5.75" customHeight="1">
      <c r="A486" s="44"/>
      <c r="B486" s="280"/>
      <c r="C486" s="44"/>
      <c r="D486" s="44"/>
      <c r="E486" s="280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5.75" customHeight="1">
      <c r="A487" s="44"/>
      <c r="B487" s="280"/>
      <c r="C487" s="44"/>
      <c r="D487" s="44"/>
      <c r="E487" s="280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5.75" customHeight="1">
      <c r="A488" s="44"/>
      <c r="B488" s="280"/>
      <c r="C488" s="44"/>
      <c r="D488" s="44"/>
      <c r="E488" s="280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5.75" customHeight="1">
      <c r="A489" s="44"/>
      <c r="B489" s="280"/>
      <c r="C489" s="44"/>
      <c r="D489" s="44"/>
      <c r="E489" s="280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5.75" customHeight="1">
      <c r="A490" s="44"/>
      <c r="B490" s="280"/>
      <c r="C490" s="44"/>
      <c r="D490" s="44"/>
      <c r="E490" s="280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5.75" customHeight="1">
      <c r="A491" s="44"/>
      <c r="B491" s="280"/>
      <c r="C491" s="44"/>
      <c r="D491" s="44"/>
      <c r="E491" s="280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5.75" customHeight="1">
      <c r="A492" s="44"/>
      <c r="B492" s="280"/>
      <c r="C492" s="44"/>
      <c r="D492" s="44"/>
      <c r="E492" s="280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5.75" customHeight="1">
      <c r="A493" s="44"/>
      <c r="B493" s="280"/>
      <c r="C493" s="44"/>
      <c r="D493" s="44"/>
      <c r="E493" s="280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5.75" customHeight="1">
      <c r="A494" s="44"/>
      <c r="B494" s="280"/>
      <c r="C494" s="44"/>
      <c r="D494" s="44"/>
      <c r="E494" s="280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5.75" customHeight="1">
      <c r="A495" s="44"/>
      <c r="B495" s="280"/>
      <c r="C495" s="44"/>
      <c r="D495" s="44"/>
      <c r="E495" s="280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5.75" customHeight="1">
      <c r="A496" s="44"/>
      <c r="B496" s="280"/>
      <c r="C496" s="44"/>
      <c r="D496" s="44"/>
      <c r="E496" s="280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5.75" customHeight="1">
      <c r="A497" s="44"/>
      <c r="B497" s="280"/>
      <c r="C497" s="44"/>
      <c r="D497" s="44"/>
      <c r="E497" s="280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5.75" customHeight="1">
      <c r="A498" s="44"/>
      <c r="B498" s="280"/>
      <c r="C498" s="44"/>
      <c r="D498" s="44"/>
      <c r="E498" s="280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5.75" customHeight="1">
      <c r="A499" s="44"/>
      <c r="B499" s="280"/>
      <c r="C499" s="44"/>
      <c r="D499" s="44"/>
      <c r="E499" s="280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5.75" customHeight="1">
      <c r="A500" s="44"/>
      <c r="B500" s="280"/>
      <c r="C500" s="44"/>
      <c r="D500" s="44"/>
      <c r="E500" s="280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5.75" customHeight="1">
      <c r="A501" s="44"/>
      <c r="B501" s="280"/>
      <c r="C501" s="44"/>
      <c r="D501" s="44"/>
      <c r="E501" s="280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5.75" customHeight="1">
      <c r="A502" s="44"/>
      <c r="B502" s="280"/>
      <c r="C502" s="44"/>
      <c r="D502" s="44"/>
      <c r="E502" s="280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5.75" customHeight="1">
      <c r="A503" s="44"/>
      <c r="B503" s="280"/>
      <c r="C503" s="44"/>
      <c r="D503" s="44"/>
      <c r="E503" s="280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5.75" customHeight="1">
      <c r="A504" s="44"/>
      <c r="B504" s="280"/>
      <c r="C504" s="44"/>
      <c r="D504" s="44"/>
      <c r="E504" s="280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5.75" customHeight="1">
      <c r="A505" s="44"/>
      <c r="B505" s="280"/>
      <c r="C505" s="44"/>
      <c r="D505" s="44"/>
      <c r="E505" s="280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5.75" customHeight="1">
      <c r="A506" s="44"/>
      <c r="B506" s="280"/>
      <c r="C506" s="44"/>
      <c r="D506" s="44"/>
      <c r="E506" s="280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5.75" customHeight="1">
      <c r="A507" s="44"/>
      <c r="B507" s="280"/>
      <c r="C507" s="44"/>
      <c r="D507" s="44"/>
      <c r="E507" s="280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5.75" customHeight="1">
      <c r="A508" s="44"/>
      <c r="B508" s="280"/>
      <c r="C508" s="44"/>
      <c r="D508" s="44"/>
      <c r="E508" s="280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5.75" customHeight="1">
      <c r="A509" s="44"/>
      <c r="B509" s="280"/>
      <c r="C509" s="44"/>
      <c r="D509" s="44"/>
      <c r="E509" s="280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5.75" customHeight="1">
      <c r="A510" s="44"/>
      <c r="B510" s="280"/>
      <c r="C510" s="44"/>
      <c r="D510" s="44"/>
      <c r="E510" s="280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5.75" customHeight="1">
      <c r="A511" s="44"/>
      <c r="B511" s="280"/>
      <c r="C511" s="44"/>
      <c r="D511" s="44"/>
      <c r="E511" s="280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5.75" customHeight="1">
      <c r="A512" s="44"/>
      <c r="B512" s="280"/>
      <c r="C512" s="44"/>
      <c r="D512" s="44"/>
      <c r="E512" s="280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5.75" customHeight="1">
      <c r="A513" s="44"/>
      <c r="B513" s="280"/>
      <c r="C513" s="44"/>
      <c r="D513" s="44"/>
      <c r="E513" s="280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5.75" customHeight="1">
      <c r="A514" s="44"/>
      <c r="B514" s="280"/>
      <c r="C514" s="44"/>
      <c r="D514" s="44"/>
      <c r="E514" s="280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5.75" customHeight="1">
      <c r="A515" s="44"/>
      <c r="B515" s="280"/>
      <c r="C515" s="44"/>
      <c r="D515" s="44"/>
      <c r="E515" s="280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5.75" customHeight="1">
      <c r="A516" s="44"/>
      <c r="B516" s="280"/>
      <c r="C516" s="44"/>
      <c r="D516" s="44"/>
      <c r="E516" s="280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5.75" customHeight="1">
      <c r="A517" s="44"/>
      <c r="B517" s="280"/>
      <c r="C517" s="44"/>
      <c r="D517" s="44"/>
      <c r="E517" s="280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5.75" customHeight="1">
      <c r="A518" s="44"/>
      <c r="B518" s="280"/>
      <c r="C518" s="44"/>
      <c r="D518" s="44"/>
      <c r="E518" s="280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5.75" customHeight="1">
      <c r="A519" s="44"/>
      <c r="B519" s="280"/>
      <c r="C519" s="44"/>
      <c r="D519" s="44"/>
      <c r="E519" s="280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5.75" customHeight="1">
      <c r="A520" s="44"/>
      <c r="B520" s="280"/>
      <c r="C520" s="44"/>
      <c r="D520" s="44"/>
      <c r="E520" s="280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5.75" customHeight="1">
      <c r="A521" s="44"/>
      <c r="B521" s="280"/>
      <c r="C521" s="44"/>
      <c r="D521" s="44"/>
      <c r="E521" s="280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5.75" customHeight="1">
      <c r="A522" s="44"/>
      <c r="B522" s="280"/>
      <c r="C522" s="44"/>
      <c r="D522" s="44"/>
      <c r="E522" s="280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5.75" customHeight="1">
      <c r="A523" s="44"/>
      <c r="B523" s="280"/>
      <c r="C523" s="44"/>
      <c r="D523" s="44"/>
      <c r="E523" s="280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5.75" customHeight="1">
      <c r="A524" s="44"/>
      <c r="B524" s="280"/>
      <c r="C524" s="44"/>
      <c r="D524" s="44"/>
      <c r="E524" s="280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5.75" customHeight="1">
      <c r="A525" s="44"/>
      <c r="B525" s="280"/>
      <c r="C525" s="44"/>
      <c r="D525" s="44"/>
      <c r="E525" s="280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5.75" customHeight="1">
      <c r="A526" s="44"/>
      <c r="B526" s="280"/>
      <c r="C526" s="44"/>
      <c r="D526" s="44"/>
      <c r="E526" s="280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5.75" customHeight="1">
      <c r="A527" s="44"/>
      <c r="B527" s="280"/>
      <c r="C527" s="44"/>
      <c r="D527" s="44"/>
      <c r="E527" s="280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5.75" customHeight="1">
      <c r="A528" s="44"/>
      <c r="B528" s="280"/>
      <c r="C528" s="44"/>
      <c r="D528" s="44"/>
      <c r="E528" s="280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5.75" customHeight="1">
      <c r="A529" s="44"/>
      <c r="B529" s="280"/>
      <c r="C529" s="44"/>
      <c r="D529" s="44"/>
      <c r="E529" s="280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5.75" customHeight="1">
      <c r="A530" s="44"/>
      <c r="B530" s="280"/>
      <c r="C530" s="44"/>
      <c r="D530" s="44"/>
      <c r="E530" s="280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5.75" customHeight="1">
      <c r="A531" s="44"/>
      <c r="B531" s="280"/>
      <c r="C531" s="44"/>
      <c r="D531" s="44"/>
      <c r="E531" s="280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5.75" customHeight="1">
      <c r="A532" s="44"/>
      <c r="B532" s="280"/>
      <c r="C532" s="44"/>
      <c r="D532" s="44"/>
      <c r="E532" s="280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5.75" customHeight="1">
      <c r="A533" s="44"/>
      <c r="B533" s="280"/>
      <c r="C533" s="44"/>
      <c r="D533" s="44"/>
      <c r="E533" s="280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5.75" customHeight="1">
      <c r="A534" s="44"/>
      <c r="B534" s="280"/>
      <c r="C534" s="44"/>
      <c r="D534" s="44"/>
      <c r="E534" s="280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5.75" customHeight="1">
      <c r="A535" s="44"/>
      <c r="B535" s="280"/>
      <c r="C535" s="44"/>
      <c r="D535" s="44"/>
      <c r="E535" s="280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5.75" customHeight="1">
      <c r="A536" s="44"/>
      <c r="B536" s="280"/>
      <c r="C536" s="44"/>
      <c r="D536" s="44"/>
      <c r="E536" s="280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5.75" customHeight="1">
      <c r="A537" s="44"/>
      <c r="B537" s="280"/>
      <c r="C537" s="44"/>
      <c r="D537" s="44"/>
      <c r="E537" s="280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5.75" customHeight="1">
      <c r="A538" s="44"/>
      <c r="B538" s="280"/>
      <c r="C538" s="44"/>
      <c r="D538" s="44"/>
      <c r="E538" s="280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5.75" customHeight="1">
      <c r="A539" s="44"/>
      <c r="B539" s="280"/>
      <c r="C539" s="44"/>
      <c r="D539" s="44"/>
      <c r="E539" s="280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5.75" customHeight="1">
      <c r="A540" s="44"/>
      <c r="B540" s="280"/>
      <c r="C540" s="44"/>
      <c r="D540" s="44"/>
      <c r="E540" s="280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5.75" customHeight="1">
      <c r="A541" s="44"/>
      <c r="B541" s="280"/>
      <c r="C541" s="44"/>
      <c r="D541" s="44"/>
      <c r="E541" s="280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5.75" customHeight="1">
      <c r="A542" s="44"/>
      <c r="B542" s="280"/>
      <c r="C542" s="44"/>
      <c r="D542" s="44"/>
      <c r="E542" s="280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5.75" customHeight="1">
      <c r="A543" s="44"/>
      <c r="B543" s="280"/>
      <c r="C543" s="44"/>
      <c r="D543" s="44"/>
      <c r="E543" s="280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5.75" customHeight="1">
      <c r="A544" s="44"/>
      <c r="B544" s="280"/>
      <c r="C544" s="44"/>
      <c r="D544" s="44"/>
      <c r="E544" s="280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5.75" customHeight="1">
      <c r="A545" s="44"/>
      <c r="B545" s="280"/>
      <c r="C545" s="44"/>
      <c r="D545" s="44"/>
      <c r="E545" s="280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5.75" customHeight="1">
      <c r="A546" s="44"/>
      <c r="B546" s="280"/>
      <c r="C546" s="44"/>
      <c r="D546" s="44"/>
      <c r="E546" s="280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5.75" customHeight="1">
      <c r="A547" s="44"/>
      <c r="B547" s="280"/>
      <c r="C547" s="44"/>
      <c r="D547" s="44"/>
      <c r="E547" s="280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5.75" customHeight="1">
      <c r="A548" s="44"/>
      <c r="B548" s="280"/>
      <c r="C548" s="44"/>
      <c r="D548" s="44"/>
      <c r="E548" s="280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5.75" customHeight="1">
      <c r="A549" s="44"/>
      <c r="B549" s="280"/>
      <c r="C549" s="44"/>
      <c r="D549" s="44"/>
      <c r="E549" s="280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5.75" customHeight="1">
      <c r="A550" s="44"/>
      <c r="B550" s="280"/>
      <c r="C550" s="44"/>
      <c r="D550" s="44"/>
      <c r="E550" s="280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5.75" customHeight="1">
      <c r="A551" s="44"/>
      <c r="B551" s="280"/>
      <c r="C551" s="44"/>
      <c r="D551" s="44"/>
      <c r="E551" s="280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5.75" customHeight="1">
      <c r="A552" s="44"/>
      <c r="B552" s="280"/>
      <c r="C552" s="44"/>
      <c r="D552" s="44"/>
      <c r="E552" s="280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5.75" customHeight="1">
      <c r="A553" s="44"/>
      <c r="B553" s="280"/>
      <c r="C553" s="44"/>
      <c r="D553" s="44"/>
      <c r="E553" s="280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5.75" customHeight="1">
      <c r="A554" s="44"/>
      <c r="B554" s="280"/>
      <c r="C554" s="44"/>
      <c r="D554" s="44"/>
      <c r="E554" s="280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5.75" customHeight="1">
      <c r="A555" s="44"/>
      <c r="B555" s="280"/>
      <c r="C555" s="44"/>
      <c r="D555" s="44"/>
      <c r="E555" s="280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5.75" customHeight="1">
      <c r="A556" s="44"/>
      <c r="B556" s="280"/>
      <c r="C556" s="44"/>
      <c r="D556" s="44"/>
      <c r="E556" s="280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5.75" customHeight="1">
      <c r="A557" s="44"/>
      <c r="B557" s="280"/>
      <c r="C557" s="44"/>
      <c r="D557" s="44"/>
      <c r="E557" s="280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5.75" customHeight="1">
      <c r="A558" s="44"/>
      <c r="B558" s="280"/>
      <c r="C558" s="44"/>
      <c r="D558" s="44"/>
      <c r="E558" s="280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5.75" customHeight="1">
      <c r="A559" s="44"/>
      <c r="B559" s="280"/>
      <c r="C559" s="44"/>
      <c r="D559" s="44"/>
      <c r="E559" s="280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5.75" customHeight="1">
      <c r="A560" s="44"/>
      <c r="B560" s="280"/>
      <c r="C560" s="44"/>
      <c r="D560" s="44"/>
      <c r="E560" s="280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5.75" customHeight="1">
      <c r="A561" s="44"/>
      <c r="B561" s="280"/>
      <c r="C561" s="44"/>
      <c r="D561" s="44"/>
      <c r="E561" s="280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5.75" customHeight="1">
      <c r="A562" s="44"/>
      <c r="B562" s="280"/>
      <c r="C562" s="44"/>
      <c r="D562" s="44"/>
      <c r="E562" s="280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5.75" customHeight="1">
      <c r="A563" s="44"/>
      <c r="B563" s="280"/>
      <c r="C563" s="44"/>
      <c r="D563" s="44"/>
      <c r="E563" s="280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5.75" customHeight="1">
      <c r="A564" s="44"/>
      <c r="B564" s="280"/>
      <c r="C564" s="44"/>
      <c r="D564" s="44"/>
      <c r="E564" s="280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5.75" customHeight="1">
      <c r="A565" s="44"/>
      <c r="B565" s="280"/>
      <c r="C565" s="44"/>
      <c r="D565" s="44"/>
      <c r="E565" s="280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5.75" customHeight="1">
      <c r="A566" s="44"/>
      <c r="B566" s="280"/>
      <c r="C566" s="44"/>
      <c r="D566" s="44"/>
      <c r="E566" s="280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5.75" customHeight="1">
      <c r="A567" s="44"/>
      <c r="B567" s="280"/>
      <c r="C567" s="44"/>
      <c r="D567" s="44"/>
      <c r="E567" s="280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5.75" customHeight="1">
      <c r="A568" s="44"/>
      <c r="B568" s="280"/>
      <c r="C568" s="44"/>
      <c r="D568" s="44"/>
      <c r="E568" s="280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5.75" customHeight="1">
      <c r="A569" s="44"/>
      <c r="B569" s="280"/>
      <c r="C569" s="44"/>
      <c r="D569" s="44"/>
      <c r="E569" s="280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5.75" customHeight="1">
      <c r="A570" s="44"/>
      <c r="B570" s="280"/>
      <c r="C570" s="44"/>
      <c r="D570" s="44"/>
      <c r="E570" s="280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5.75" customHeight="1">
      <c r="A571" s="44"/>
      <c r="B571" s="280"/>
      <c r="C571" s="44"/>
      <c r="D571" s="44"/>
      <c r="E571" s="280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5.75" customHeight="1">
      <c r="A572" s="44"/>
      <c r="B572" s="280"/>
      <c r="C572" s="44"/>
      <c r="D572" s="44"/>
      <c r="E572" s="280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5.75" customHeight="1">
      <c r="A573" s="44"/>
      <c r="B573" s="280"/>
      <c r="C573" s="44"/>
      <c r="D573" s="44"/>
      <c r="E573" s="280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5.75" customHeight="1">
      <c r="A574" s="44"/>
      <c r="B574" s="280"/>
      <c r="C574" s="44"/>
      <c r="D574" s="44"/>
      <c r="E574" s="280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5.75" customHeight="1">
      <c r="A575" s="44"/>
      <c r="B575" s="280"/>
      <c r="C575" s="44"/>
      <c r="D575" s="44"/>
      <c r="E575" s="280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5.75" customHeight="1">
      <c r="A576" s="44"/>
      <c r="B576" s="280"/>
      <c r="C576" s="44"/>
      <c r="D576" s="44"/>
      <c r="E576" s="280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5.75" customHeight="1">
      <c r="A577" s="44"/>
      <c r="B577" s="280"/>
      <c r="C577" s="44"/>
      <c r="D577" s="44"/>
      <c r="E577" s="280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5.75" customHeight="1">
      <c r="A578" s="44"/>
      <c r="B578" s="280"/>
      <c r="C578" s="44"/>
      <c r="D578" s="44"/>
      <c r="E578" s="280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5.75" customHeight="1">
      <c r="A579" s="44"/>
      <c r="B579" s="280"/>
      <c r="C579" s="44"/>
      <c r="D579" s="44"/>
      <c r="E579" s="280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5.75" customHeight="1">
      <c r="A580" s="44"/>
      <c r="B580" s="280"/>
      <c r="C580" s="44"/>
      <c r="D580" s="44"/>
      <c r="E580" s="280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5.75" customHeight="1">
      <c r="A581" s="44"/>
      <c r="B581" s="280"/>
      <c r="C581" s="44"/>
      <c r="D581" s="44"/>
      <c r="E581" s="280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5.75" customHeight="1">
      <c r="A582" s="44"/>
      <c r="B582" s="280"/>
      <c r="C582" s="44"/>
      <c r="D582" s="44"/>
      <c r="E582" s="280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5.75" customHeight="1">
      <c r="A583" s="44"/>
      <c r="B583" s="280"/>
      <c r="C583" s="44"/>
      <c r="D583" s="44"/>
      <c r="E583" s="280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5.75" customHeight="1">
      <c r="A584" s="44"/>
      <c r="B584" s="280"/>
      <c r="C584" s="44"/>
      <c r="D584" s="44"/>
      <c r="E584" s="280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5.75" customHeight="1">
      <c r="A585" s="44"/>
      <c r="B585" s="280"/>
      <c r="C585" s="44"/>
      <c r="D585" s="44"/>
      <c r="E585" s="280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5.75" customHeight="1">
      <c r="A586" s="44"/>
      <c r="B586" s="280"/>
      <c r="C586" s="44"/>
      <c r="D586" s="44"/>
      <c r="E586" s="280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5.75" customHeight="1">
      <c r="A587" s="44"/>
      <c r="B587" s="280"/>
      <c r="C587" s="44"/>
      <c r="D587" s="44"/>
      <c r="E587" s="280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5.75" customHeight="1">
      <c r="A588" s="44"/>
      <c r="B588" s="280"/>
      <c r="C588" s="44"/>
      <c r="D588" s="44"/>
      <c r="E588" s="280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5.75" customHeight="1">
      <c r="A589" s="44"/>
      <c r="B589" s="280"/>
      <c r="C589" s="44"/>
      <c r="D589" s="44"/>
      <c r="E589" s="280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5.75" customHeight="1">
      <c r="A590" s="44"/>
      <c r="B590" s="280"/>
      <c r="C590" s="44"/>
      <c r="D590" s="44"/>
      <c r="E590" s="280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5.75" customHeight="1">
      <c r="A591" s="44"/>
      <c r="B591" s="280"/>
      <c r="C591" s="44"/>
      <c r="D591" s="44"/>
      <c r="E591" s="280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5.75" customHeight="1">
      <c r="A592" s="44"/>
      <c r="B592" s="280"/>
      <c r="C592" s="44"/>
      <c r="D592" s="44"/>
      <c r="E592" s="280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5.75" customHeight="1">
      <c r="A593" s="44"/>
      <c r="B593" s="280"/>
      <c r="C593" s="44"/>
      <c r="D593" s="44"/>
      <c r="E593" s="280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5.75" customHeight="1">
      <c r="A594" s="44"/>
      <c r="B594" s="280"/>
      <c r="C594" s="44"/>
      <c r="D594" s="44"/>
      <c r="E594" s="280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5.75" customHeight="1">
      <c r="A595" s="44"/>
      <c r="B595" s="280"/>
      <c r="C595" s="44"/>
      <c r="D595" s="44"/>
      <c r="E595" s="280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5.75" customHeight="1">
      <c r="A596" s="44"/>
      <c r="B596" s="280"/>
      <c r="C596" s="44"/>
      <c r="D596" s="44"/>
      <c r="E596" s="280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5.75" customHeight="1">
      <c r="A597" s="44"/>
      <c r="B597" s="280"/>
      <c r="C597" s="44"/>
      <c r="D597" s="44"/>
      <c r="E597" s="280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5.75" customHeight="1">
      <c r="A598" s="44"/>
      <c r="B598" s="280"/>
      <c r="C598" s="44"/>
      <c r="D598" s="44"/>
      <c r="E598" s="280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5.75" customHeight="1">
      <c r="A599" s="44"/>
      <c r="B599" s="280"/>
      <c r="C599" s="44"/>
      <c r="D599" s="44"/>
      <c r="E599" s="280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5.75" customHeight="1">
      <c r="A600" s="44"/>
      <c r="B600" s="280"/>
      <c r="C600" s="44"/>
      <c r="D600" s="44"/>
      <c r="E600" s="280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5.75" customHeight="1">
      <c r="A601" s="44"/>
      <c r="B601" s="280"/>
      <c r="C601" s="44"/>
      <c r="D601" s="44"/>
      <c r="E601" s="280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5.75" customHeight="1">
      <c r="A602" s="44"/>
      <c r="B602" s="280"/>
      <c r="C602" s="44"/>
      <c r="D602" s="44"/>
      <c r="E602" s="280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5.75" customHeight="1">
      <c r="A603" s="44"/>
      <c r="B603" s="280"/>
      <c r="C603" s="44"/>
      <c r="D603" s="44"/>
      <c r="E603" s="280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5.75" customHeight="1">
      <c r="A604" s="44"/>
      <c r="B604" s="280"/>
      <c r="C604" s="44"/>
      <c r="D604" s="44"/>
      <c r="E604" s="280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5.75" customHeight="1">
      <c r="A605" s="44"/>
      <c r="B605" s="280"/>
      <c r="C605" s="44"/>
      <c r="D605" s="44"/>
      <c r="E605" s="280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5.75" customHeight="1">
      <c r="A606" s="44"/>
      <c r="B606" s="280"/>
      <c r="C606" s="44"/>
      <c r="D606" s="44"/>
      <c r="E606" s="280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5.75" customHeight="1">
      <c r="A607" s="44"/>
      <c r="B607" s="280"/>
      <c r="C607" s="44"/>
      <c r="D607" s="44"/>
      <c r="E607" s="280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5.75" customHeight="1">
      <c r="A608" s="44"/>
      <c r="B608" s="280"/>
      <c r="C608" s="44"/>
      <c r="D608" s="44"/>
      <c r="E608" s="280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5.75" customHeight="1">
      <c r="A609" s="44"/>
      <c r="B609" s="280"/>
      <c r="C609" s="44"/>
      <c r="D609" s="44"/>
      <c r="E609" s="280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5.75" customHeight="1">
      <c r="A610" s="44"/>
      <c r="B610" s="280"/>
      <c r="C610" s="44"/>
      <c r="D610" s="44"/>
      <c r="E610" s="280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5.75" customHeight="1">
      <c r="A611" s="44"/>
      <c r="B611" s="280"/>
      <c r="C611" s="44"/>
      <c r="D611" s="44"/>
      <c r="E611" s="280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5.75" customHeight="1">
      <c r="A612" s="44"/>
      <c r="B612" s="280"/>
      <c r="C612" s="44"/>
      <c r="D612" s="44"/>
      <c r="E612" s="280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5.75" customHeight="1">
      <c r="A613" s="44"/>
      <c r="B613" s="280"/>
      <c r="C613" s="44"/>
      <c r="D613" s="44"/>
      <c r="E613" s="280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5.75" customHeight="1">
      <c r="A614" s="44"/>
      <c r="B614" s="280"/>
      <c r="C614" s="44"/>
      <c r="D614" s="44"/>
      <c r="E614" s="280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5.75" customHeight="1">
      <c r="A615" s="44"/>
      <c r="B615" s="280"/>
      <c r="C615" s="44"/>
      <c r="D615" s="44"/>
      <c r="E615" s="280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5.75" customHeight="1">
      <c r="A616" s="44"/>
      <c r="B616" s="280"/>
      <c r="C616" s="44"/>
      <c r="D616" s="44"/>
      <c r="E616" s="280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5.75" customHeight="1">
      <c r="A617" s="44"/>
      <c r="B617" s="280"/>
      <c r="C617" s="44"/>
      <c r="D617" s="44"/>
      <c r="E617" s="280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5.75" customHeight="1">
      <c r="A618" s="44"/>
      <c r="B618" s="280"/>
      <c r="C618" s="44"/>
      <c r="D618" s="44"/>
      <c r="E618" s="280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5.75" customHeight="1">
      <c r="A619" s="44"/>
      <c r="B619" s="280"/>
      <c r="C619" s="44"/>
      <c r="D619" s="44"/>
      <c r="E619" s="280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5.75" customHeight="1">
      <c r="A620" s="44"/>
      <c r="B620" s="280"/>
      <c r="C620" s="44"/>
      <c r="D620" s="44"/>
      <c r="E620" s="280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5.75" customHeight="1">
      <c r="A621" s="44"/>
      <c r="B621" s="280"/>
      <c r="C621" s="44"/>
      <c r="D621" s="44"/>
      <c r="E621" s="280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5.75" customHeight="1">
      <c r="A622" s="44"/>
      <c r="B622" s="280"/>
      <c r="C622" s="44"/>
      <c r="D622" s="44"/>
      <c r="E622" s="280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5.75" customHeight="1">
      <c r="A623" s="44"/>
      <c r="B623" s="280"/>
      <c r="C623" s="44"/>
      <c r="D623" s="44"/>
      <c r="E623" s="280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5.75" customHeight="1">
      <c r="A624" s="44"/>
      <c r="B624" s="280"/>
      <c r="C624" s="44"/>
      <c r="D624" s="44"/>
      <c r="E624" s="280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5.75" customHeight="1">
      <c r="A625" s="44"/>
      <c r="B625" s="280"/>
      <c r="C625" s="44"/>
      <c r="D625" s="44"/>
      <c r="E625" s="280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5.75" customHeight="1">
      <c r="A626" s="44"/>
      <c r="B626" s="280"/>
      <c r="C626" s="44"/>
      <c r="D626" s="44"/>
      <c r="E626" s="280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5.75" customHeight="1">
      <c r="A627" s="44"/>
      <c r="B627" s="280"/>
      <c r="C627" s="44"/>
      <c r="D627" s="44"/>
      <c r="E627" s="280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5.75" customHeight="1">
      <c r="A628" s="44"/>
      <c r="B628" s="280"/>
      <c r="C628" s="44"/>
      <c r="D628" s="44"/>
      <c r="E628" s="280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5.75" customHeight="1">
      <c r="A629" s="44"/>
      <c r="B629" s="280"/>
      <c r="C629" s="44"/>
      <c r="D629" s="44"/>
      <c r="E629" s="280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5.75" customHeight="1">
      <c r="A630" s="44"/>
      <c r="B630" s="280"/>
      <c r="C630" s="44"/>
      <c r="D630" s="44"/>
      <c r="E630" s="280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5.75" customHeight="1">
      <c r="A631" s="44"/>
      <c r="B631" s="280"/>
      <c r="C631" s="44"/>
      <c r="D631" s="44"/>
      <c r="E631" s="280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5.75" customHeight="1">
      <c r="A632" s="44"/>
      <c r="B632" s="280"/>
      <c r="C632" s="44"/>
      <c r="D632" s="44"/>
      <c r="E632" s="280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5.75" customHeight="1">
      <c r="A633" s="44"/>
      <c r="B633" s="280"/>
      <c r="C633" s="44"/>
      <c r="D633" s="44"/>
      <c r="E633" s="280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5.75" customHeight="1">
      <c r="A634" s="44"/>
      <c r="B634" s="280"/>
      <c r="C634" s="44"/>
      <c r="D634" s="44"/>
      <c r="E634" s="280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5.75" customHeight="1">
      <c r="A635" s="44"/>
      <c r="B635" s="280"/>
      <c r="C635" s="44"/>
      <c r="D635" s="44"/>
      <c r="E635" s="280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5.75" customHeight="1">
      <c r="A636" s="44"/>
      <c r="B636" s="280"/>
      <c r="C636" s="44"/>
      <c r="D636" s="44"/>
      <c r="E636" s="280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5.75" customHeight="1">
      <c r="A637" s="44"/>
      <c r="B637" s="280"/>
      <c r="C637" s="44"/>
      <c r="D637" s="44"/>
      <c r="E637" s="280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5.75" customHeight="1">
      <c r="A638" s="44"/>
      <c r="B638" s="280"/>
      <c r="C638" s="44"/>
      <c r="D638" s="44"/>
      <c r="E638" s="280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5.75" customHeight="1">
      <c r="A639" s="44"/>
      <c r="B639" s="280"/>
      <c r="C639" s="44"/>
      <c r="D639" s="44"/>
      <c r="E639" s="280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5.75" customHeight="1">
      <c r="A640" s="44"/>
      <c r="B640" s="280"/>
      <c r="C640" s="44"/>
      <c r="D640" s="44"/>
      <c r="E640" s="280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5.75" customHeight="1">
      <c r="A641" s="44"/>
      <c r="B641" s="280"/>
      <c r="C641" s="44"/>
      <c r="D641" s="44"/>
      <c r="E641" s="280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5.75" customHeight="1">
      <c r="A642" s="44"/>
      <c r="B642" s="280"/>
      <c r="C642" s="44"/>
      <c r="D642" s="44"/>
      <c r="E642" s="280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5.75" customHeight="1">
      <c r="A643" s="44"/>
      <c r="B643" s="280"/>
      <c r="C643" s="44"/>
      <c r="D643" s="44"/>
      <c r="E643" s="280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5.75" customHeight="1">
      <c r="A644" s="44"/>
      <c r="B644" s="280"/>
      <c r="C644" s="44"/>
      <c r="D644" s="44"/>
      <c r="E644" s="280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5.75" customHeight="1">
      <c r="A645" s="44"/>
      <c r="B645" s="280"/>
      <c r="C645" s="44"/>
      <c r="D645" s="44"/>
      <c r="E645" s="280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5.75" customHeight="1">
      <c r="A646" s="44"/>
      <c r="B646" s="280"/>
      <c r="C646" s="44"/>
      <c r="D646" s="44"/>
      <c r="E646" s="280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5.75" customHeight="1">
      <c r="A647" s="44"/>
      <c r="B647" s="280"/>
      <c r="C647" s="44"/>
      <c r="D647" s="44"/>
      <c r="E647" s="280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5.75" customHeight="1">
      <c r="A648" s="44"/>
      <c r="B648" s="280"/>
      <c r="C648" s="44"/>
      <c r="D648" s="44"/>
      <c r="E648" s="280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5.75" customHeight="1">
      <c r="A649" s="44"/>
      <c r="B649" s="280"/>
      <c r="C649" s="44"/>
      <c r="D649" s="44"/>
      <c r="E649" s="280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5.75" customHeight="1">
      <c r="A650" s="44"/>
      <c r="B650" s="280"/>
      <c r="C650" s="44"/>
      <c r="D650" s="44"/>
      <c r="E650" s="280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5.75" customHeight="1">
      <c r="A651" s="44"/>
      <c r="B651" s="280"/>
      <c r="C651" s="44"/>
      <c r="D651" s="44"/>
      <c r="E651" s="280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5.75" customHeight="1">
      <c r="A652" s="44"/>
      <c r="B652" s="280"/>
      <c r="C652" s="44"/>
      <c r="D652" s="44"/>
      <c r="E652" s="280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5.75" customHeight="1">
      <c r="A653" s="44"/>
      <c r="B653" s="280"/>
      <c r="C653" s="44"/>
      <c r="D653" s="44"/>
      <c r="E653" s="280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5.75" customHeight="1">
      <c r="A654" s="44"/>
      <c r="B654" s="280"/>
      <c r="C654" s="44"/>
      <c r="D654" s="44"/>
      <c r="E654" s="280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5.75" customHeight="1">
      <c r="A655" s="44"/>
      <c r="B655" s="280"/>
      <c r="C655" s="44"/>
      <c r="D655" s="44"/>
      <c r="E655" s="280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5.75" customHeight="1">
      <c r="A656" s="44"/>
      <c r="B656" s="280"/>
      <c r="C656" s="44"/>
      <c r="D656" s="44"/>
      <c r="E656" s="280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5.75" customHeight="1">
      <c r="A657" s="44"/>
      <c r="B657" s="280"/>
      <c r="C657" s="44"/>
      <c r="D657" s="44"/>
      <c r="E657" s="280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5.75" customHeight="1">
      <c r="A658" s="44"/>
      <c r="B658" s="280"/>
      <c r="C658" s="44"/>
      <c r="D658" s="44"/>
      <c r="E658" s="280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5.75" customHeight="1">
      <c r="A659" s="44"/>
      <c r="B659" s="280"/>
      <c r="C659" s="44"/>
      <c r="D659" s="44"/>
      <c r="E659" s="280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5.75" customHeight="1">
      <c r="A660" s="44"/>
      <c r="B660" s="280"/>
      <c r="C660" s="44"/>
      <c r="D660" s="44"/>
      <c r="E660" s="280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5.75" customHeight="1">
      <c r="A661" s="44"/>
      <c r="B661" s="280"/>
      <c r="C661" s="44"/>
      <c r="D661" s="44"/>
      <c r="E661" s="280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5.75" customHeight="1">
      <c r="A662" s="44"/>
      <c r="B662" s="280"/>
      <c r="C662" s="44"/>
      <c r="D662" s="44"/>
      <c r="E662" s="280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5.75" customHeight="1">
      <c r="A663" s="44"/>
      <c r="B663" s="280"/>
      <c r="C663" s="44"/>
      <c r="D663" s="44"/>
      <c r="E663" s="280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5.75" customHeight="1">
      <c r="A664" s="44"/>
      <c r="B664" s="280"/>
      <c r="C664" s="44"/>
      <c r="D664" s="44"/>
      <c r="E664" s="280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5.75" customHeight="1">
      <c r="A665" s="44"/>
      <c r="B665" s="280"/>
      <c r="C665" s="44"/>
      <c r="D665" s="44"/>
      <c r="E665" s="280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5.75" customHeight="1">
      <c r="A666" s="44"/>
      <c r="B666" s="280"/>
      <c r="C666" s="44"/>
      <c r="D666" s="44"/>
      <c r="E666" s="280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5.75" customHeight="1">
      <c r="A667" s="44"/>
      <c r="B667" s="280"/>
      <c r="C667" s="44"/>
      <c r="D667" s="44"/>
      <c r="E667" s="280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5.75" customHeight="1">
      <c r="A668" s="44"/>
      <c r="B668" s="280"/>
      <c r="C668" s="44"/>
      <c r="D668" s="44"/>
      <c r="E668" s="280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5.75" customHeight="1">
      <c r="A669" s="44"/>
      <c r="B669" s="280"/>
      <c r="C669" s="44"/>
      <c r="D669" s="44"/>
      <c r="E669" s="280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5.75" customHeight="1">
      <c r="A670" s="44"/>
      <c r="B670" s="280"/>
      <c r="C670" s="44"/>
      <c r="D670" s="44"/>
      <c r="E670" s="280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5.75" customHeight="1">
      <c r="A671" s="44"/>
      <c r="B671" s="280"/>
      <c r="C671" s="44"/>
      <c r="D671" s="44"/>
      <c r="E671" s="280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5.75" customHeight="1">
      <c r="A672" s="44"/>
      <c r="B672" s="280"/>
      <c r="C672" s="44"/>
      <c r="D672" s="44"/>
      <c r="E672" s="280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5.75" customHeight="1">
      <c r="A673" s="44"/>
      <c r="B673" s="280"/>
      <c r="C673" s="44"/>
      <c r="D673" s="44"/>
      <c r="E673" s="280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5.75" customHeight="1">
      <c r="A674" s="44"/>
      <c r="B674" s="280"/>
      <c r="C674" s="44"/>
      <c r="D674" s="44"/>
      <c r="E674" s="280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5.75" customHeight="1">
      <c r="A675" s="44"/>
      <c r="B675" s="280"/>
      <c r="C675" s="44"/>
      <c r="D675" s="44"/>
      <c r="E675" s="280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5.75" customHeight="1">
      <c r="A676" s="44"/>
      <c r="B676" s="280"/>
      <c r="C676" s="44"/>
      <c r="D676" s="44"/>
      <c r="E676" s="280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5.75" customHeight="1">
      <c r="A677" s="44"/>
      <c r="B677" s="280"/>
      <c r="C677" s="44"/>
      <c r="D677" s="44"/>
      <c r="E677" s="280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5.75" customHeight="1">
      <c r="A678" s="44"/>
      <c r="B678" s="280"/>
      <c r="C678" s="44"/>
      <c r="D678" s="44"/>
      <c r="E678" s="280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5.75" customHeight="1">
      <c r="A679" s="44"/>
      <c r="B679" s="280"/>
      <c r="C679" s="44"/>
      <c r="D679" s="44"/>
      <c r="E679" s="280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5.75" customHeight="1">
      <c r="A680" s="44"/>
      <c r="B680" s="280"/>
      <c r="C680" s="44"/>
      <c r="D680" s="44"/>
      <c r="E680" s="280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5.75" customHeight="1">
      <c r="A681" s="44"/>
      <c r="B681" s="280"/>
      <c r="C681" s="44"/>
      <c r="D681" s="44"/>
      <c r="E681" s="280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5.75" customHeight="1">
      <c r="A682" s="44"/>
      <c r="B682" s="280"/>
      <c r="C682" s="44"/>
      <c r="D682" s="44"/>
      <c r="E682" s="280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5.75" customHeight="1">
      <c r="A683" s="44"/>
      <c r="B683" s="280"/>
      <c r="C683" s="44"/>
      <c r="D683" s="44"/>
      <c r="E683" s="280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5.75" customHeight="1">
      <c r="A684" s="44"/>
      <c r="B684" s="280"/>
      <c r="C684" s="44"/>
      <c r="D684" s="44"/>
      <c r="E684" s="280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5.75" customHeight="1">
      <c r="A685" s="44"/>
      <c r="B685" s="280"/>
      <c r="C685" s="44"/>
      <c r="D685" s="44"/>
      <c r="E685" s="280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5.75" customHeight="1">
      <c r="A686" s="44"/>
      <c r="B686" s="280"/>
      <c r="C686" s="44"/>
      <c r="D686" s="44"/>
      <c r="E686" s="280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5.75" customHeight="1">
      <c r="A687" s="44"/>
      <c r="B687" s="280"/>
      <c r="C687" s="44"/>
      <c r="D687" s="44"/>
      <c r="E687" s="280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5.75" customHeight="1">
      <c r="A688" s="44"/>
      <c r="B688" s="280"/>
      <c r="C688" s="44"/>
      <c r="D688" s="44"/>
      <c r="E688" s="280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5.75" customHeight="1">
      <c r="A689" s="44"/>
      <c r="B689" s="280"/>
      <c r="C689" s="44"/>
      <c r="D689" s="44"/>
      <c r="E689" s="280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5.75" customHeight="1">
      <c r="A690" s="44"/>
      <c r="B690" s="280"/>
      <c r="C690" s="44"/>
      <c r="D690" s="44"/>
      <c r="E690" s="280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5.75" customHeight="1">
      <c r="A691" s="44"/>
      <c r="B691" s="280"/>
      <c r="C691" s="44"/>
      <c r="D691" s="44"/>
      <c r="E691" s="280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5.75" customHeight="1">
      <c r="A692" s="44"/>
      <c r="B692" s="280"/>
      <c r="C692" s="44"/>
      <c r="D692" s="44"/>
      <c r="E692" s="280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5.75" customHeight="1">
      <c r="A693" s="44"/>
      <c r="B693" s="280"/>
      <c r="C693" s="44"/>
      <c r="D693" s="44"/>
      <c r="E693" s="280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5.75" customHeight="1">
      <c r="A694" s="44"/>
      <c r="B694" s="280"/>
      <c r="C694" s="44"/>
      <c r="D694" s="44"/>
      <c r="E694" s="280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5.75" customHeight="1">
      <c r="A695" s="44"/>
      <c r="B695" s="280"/>
      <c r="C695" s="44"/>
      <c r="D695" s="44"/>
      <c r="E695" s="280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5.75" customHeight="1">
      <c r="A696" s="44"/>
      <c r="B696" s="280"/>
      <c r="C696" s="44"/>
      <c r="D696" s="44"/>
      <c r="E696" s="280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5.75" customHeight="1">
      <c r="A697" s="44"/>
      <c r="B697" s="280"/>
      <c r="C697" s="44"/>
      <c r="D697" s="44"/>
      <c r="E697" s="280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5.75" customHeight="1">
      <c r="A698" s="44"/>
      <c r="B698" s="280"/>
      <c r="C698" s="44"/>
      <c r="D698" s="44"/>
      <c r="E698" s="280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5.75" customHeight="1">
      <c r="A699" s="44"/>
      <c r="B699" s="280"/>
      <c r="C699" s="44"/>
      <c r="D699" s="44"/>
      <c r="E699" s="280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5.75" customHeight="1">
      <c r="A700" s="44"/>
      <c r="B700" s="280"/>
      <c r="C700" s="44"/>
      <c r="D700" s="44"/>
      <c r="E700" s="280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5.75" customHeight="1">
      <c r="A701" s="44"/>
      <c r="B701" s="280"/>
      <c r="C701" s="44"/>
      <c r="D701" s="44"/>
      <c r="E701" s="280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5.75" customHeight="1">
      <c r="A702" s="44"/>
      <c r="B702" s="280"/>
      <c r="C702" s="44"/>
      <c r="D702" s="44"/>
      <c r="E702" s="280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5.75" customHeight="1">
      <c r="A703" s="44"/>
      <c r="B703" s="280"/>
      <c r="C703" s="44"/>
      <c r="D703" s="44"/>
      <c r="E703" s="280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5.75" customHeight="1">
      <c r="A704" s="44"/>
      <c r="B704" s="280"/>
      <c r="C704" s="44"/>
      <c r="D704" s="44"/>
      <c r="E704" s="280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5.75" customHeight="1">
      <c r="A705" s="44"/>
      <c r="B705" s="280"/>
      <c r="C705" s="44"/>
      <c r="D705" s="44"/>
      <c r="E705" s="280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5.75" customHeight="1">
      <c r="A706" s="44"/>
      <c r="B706" s="280"/>
      <c r="C706" s="44"/>
      <c r="D706" s="44"/>
      <c r="E706" s="280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5.75" customHeight="1">
      <c r="A707" s="44"/>
      <c r="B707" s="280"/>
      <c r="C707" s="44"/>
      <c r="D707" s="44"/>
      <c r="E707" s="280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5.75" customHeight="1">
      <c r="A708" s="44"/>
      <c r="B708" s="280"/>
      <c r="C708" s="44"/>
      <c r="D708" s="44"/>
      <c r="E708" s="280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5.75" customHeight="1">
      <c r="A709" s="44"/>
      <c r="B709" s="280"/>
      <c r="C709" s="44"/>
      <c r="D709" s="44"/>
      <c r="E709" s="280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5.75" customHeight="1">
      <c r="A710" s="44"/>
      <c r="B710" s="280"/>
      <c r="C710" s="44"/>
      <c r="D710" s="44"/>
      <c r="E710" s="280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5.75" customHeight="1">
      <c r="A711" s="44"/>
      <c r="B711" s="280"/>
      <c r="C711" s="44"/>
      <c r="D711" s="44"/>
      <c r="E711" s="280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5.75" customHeight="1">
      <c r="A712" s="44"/>
      <c r="B712" s="280"/>
      <c r="C712" s="44"/>
      <c r="D712" s="44"/>
      <c r="E712" s="280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5.75" customHeight="1">
      <c r="A713" s="44"/>
      <c r="B713" s="280"/>
      <c r="C713" s="44"/>
      <c r="D713" s="44"/>
      <c r="E713" s="280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5.75" customHeight="1">
      <c r="A714" s="44"/>
      <c r="B714" s="280"/>
      <c r="C714" s="44"/>
      <c r="D714" s="44"/>
      <c r="E714" s="280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5.75" customHeight="1">
      <c r="A715" s="44"/>
      <c r="B715" s="280"/>
      <c r="C715" s="44"/>
      <c r="D715" s="44"/>
      <c r="E715" s="280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5.75" customHeight="1">
      <c r="A716" s="44"/>
      <c r="B716" s="280"/>
      <c r="C716" s="44"/>
      <c r="D716" s="44"/>
      <c r="E716" s="280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5.75" customHeight="1">
      <c r="A717" s="44"/>
      <c r="B717" s="280"/>
      <c r="C717" s="44"/>
      <c r="D717" s="44"/>
      <c r="E717" s="280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5.75" customHeight="1">
      <c r="A718" s="44"/>
      <c r="B718" s="280"/>
      <c r="C718" s="44"/>
      <c r="D718" s="44"/>
      <c r="E718" s="280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5.75" customHeight="1">
      <c r="A719" s="44"/>
      <c r="B719" s="280"/>
      <c r="C719" s="44"/>
      <c r="D719" s="44"/>
      <c r="E719" s="280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5.75" customHeight="1">
      <c r="A720" s="44"/>
      <c r="B720" s="280"/>
      <c r="C720" s="44"/>
      <c r="D720" s="44"/>
      <c r="E720" s="280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5.75" customHeight="1">
      <c r="A721" s="44"/>
      <c r="B721" s="280"/>
      <c r="C721" s="44"/>
      <c r="D721" s="44"/>
      <c r="E721" s="280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5.75" customHeight="1">
      <c r="A722" s="44"/>
      <c r="B722" s="280"/>
      <c r="C722" s="44"/>
      <c r="D722" s="44"/>
      <c r="E722" s="280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5.75" customHeight="1">
      <c r="A723" s="44"/>
      <c r="B723" s="280"/>
      <c r="C723" s="44"/>
      <c r="D723" s="44"/>
      <c r="E723" s="280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5.75" customHeight="1">
      <c r="A724" s="44"/>
      <c r="B724" s="280"/>
      <c r="C724" s="44"/>
      <c r="D724" s="44"/>
      <c r="E724" s="280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5.75" customHeight="1">
      <c r="A725" s="44"/>
      <c r="B725" s="280"/>
      <c r="C725" s="44"/>
      <c r="D725" s="44"/>
      <c r="E725" s="280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5.75" customHeight="1">
      <c r="A726" s="44"/>
      <c r="B726" s="280"/>
      <c r="C726" s="44"/>
      <c r="D726" s="44"/>
      <c r="E726" s="280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5.75" customHeight="1">
      <c r="A727" s="44"/>
      <c r="B727" s="280"/>
      <c r="C727" s="44"/>
      <c r="D727" s="44"/>
      <c r="E727" s="280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5.75" customHeight="1">
      <c r="A728" s="44"/>
      <c r="B728" s="280"/>
      <c r="C728" s="44"/>
      <c r="D728" s="44"/>
      <c r="E728" s="280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5.75" customHeight="1">
      <c r="A729" s="44"/>
      <c r="B729" s="280"/>
      <c r="C729" s="44"/>
      <c r="D729" s="44"/>
      <c r="E729" s="280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5.75" customHeight="1">
      <c r="A730" s="44"/>
      <c r="B730" s="280"/>
      <c r="C730" s="44"/>
      <c r="D730" s="44"/>
      <c r="E730" s="280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5.75" customHeight="1">
      <c r="A731" s="44"/>
      <c r="B731" s="280"/>
      <c r="C731" s="44"/>
      <c r="D731" s="44"/>
      <c r="E731" s="280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5.75" customHeight="1">
      <c r="A732" s="44"/>
      <c r="B732" s="280"/>
      <c r="C732" s="44"/>
      <c r="D732" s="44"/>
      <c r="E732" s="280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5.75" customHeight="1">
      <c r="A733" s="44"/>
      <c r="B733" s="280"/>
      <c r="C733" s="44"/>
      <c r="D733" s="44"/>
      <c r="E733" s="280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5.75" customHeight="1">
      <c r="A734" s="44"/>
      <c r="B734" s="280"/>
      <c r="C734" s="44"/>
      <c r="D734" s="44"/>
      <c r="E734" s="280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5.75" customHeight="1">
      <c r="A735" s="44"/>
      <c r="B735" s="280"/>
      <c r="C735" s="44"/>
      <c r="D735" s="44"/>
      <c r="E735" s="280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5.75" customHeight="1">
      <c r="A736" s="44"/>
      <c r="B736" s="280"/>
      <c r="C736" s="44"/>
      <c r="D736" s="44"/>
      <c r="E736" s="280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5.75" customHeight="1">
      <c r="A737" s="44"/>
      <c r="B737" s="280"/>
      <c r="C737" s="44"/>
      <c r="D737" s="44"/>
      <c r="E737" s="280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5.75" customHeight="1">
      <c r="A738" s="44"/>
      <c r="B738" s="280"/>
      <c r="C738" s="44"/>
      <c r="D738" s="44"/>
      <c r="E738" s="280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5.75" customHeight="1">
      <c r="A739" s="44"/>
      <c r="B739" s="280"/>
      <c r="C739" s="44"/>
      <c r="D739" s="44"/>
      <c r="E739" s="280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5.75" customHeight="1">
      <c r="A740" s="44"/>
      <c r="B740" s="280"/>
      <c r="C740" s="44"/>
      <c r="D740" s="44"/>
      <c r="E740" s="280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5.75" customHeight="1">
      <c r="A741" s="44"/>
      <c r="B741" s="280"/>
      <c r="C741" s="44"/>
      <c r="D741" s="44"/>
      <c r="E741" s="280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5.75" customHeight="1">
      <c r="A742" s="44"/>
      <c r="B742" s="280"/>
      <c r="C742" s="44"/>
      <c r="D742" s="44"/>
      <c r="E742" s="280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5.75" customHeight="1">
      <c r="A743" s="44"/>
      <c r="B743" s="280"/>
      <c r="C743" s="44"/>
      <c r="D743" s="44"/>
      <c r="E743" s="280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5.75" customHeight="1">
      <c r="A744" s="44"/>
      <c r="B744" s="280"/>
      <c r="C744" s="44"/>
      <c r="D744" s="44"/>
      <c r="E744" s="280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5.75" customHeight="1">
      <c r="A745" s="44"/>
      <c r="B745" s="280"/>
      <c r="C745" s="44"/>
      <c r="D745" s="44"/>
      <c r="E745" s="280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5.75" customHeight="1">
      <c r="A746" s="44"/>
      <c r="B746" s="280"/>
      <c r="C746" s="44"/>
      <c r="D746" s="44"/>
      <c r="E746" s="280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5.75" customHeight="1">
      <c r="A747" s="44"/>
      <c r="B747" s="280"/>
      <c r="C747" s="44"/>
      <c r="D747" s="44"/>
      <c r="E747" s="280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5.75" customHeight="1">
      <c r="A748" s="44"/>
      <c r="B748" s="280"/>
      <c r="C748" s="44"/>
      <c r="D748" s="44"/>
      <c r="E748" s="280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5.75" customHeight="1">
      <c r="A749" s="44"/>
      <c r="B749" s="280"/>
      <c r="C749" s="44"/>
      <c r="D749" s="44"/>
      <c r="E749" s="280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5.75" customHeight="1">
      <c r="A750" s="44"/>
      <c r="B750" s="280"/>
      <c r="C750" s="44"/>
      <c r="D750" s="44"/>
      <c r="E750" s="280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5.75" customHeight="1">
      <c r="A751" s="44"/>
      <c r="B751" s="280"/>
      <c r="C751" s="44"/>
      <c r="D751" s="44"/>
      <c r="E751" s="280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5.75" customHeight="1">
      <c r="A752" s="44"/>
      <c r="B752" s="280"/>
      <c r="C752" s="44"/>
      <c r="D752" s="44"/>
      <c r="E752" s="280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5.75" customHeight="1">
      <c r="A753" s="44"/>
      <c r="B753" s="280"/>
      <c r="C753" s="44"/>
      <c r="D753" s="44"/>
      <c r="E753" s="280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5.75" customHeight="1">
      <c r="A754" s="44"/>
      <c r="B754" s="280"/>
      <c r="C754" s="44"/>
      <c r="D754" s="44"/>
      <c r="E754" s="280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5.75" customHeight="1">
      <c r="A755" s="44"/>
      <c r="B755" s="280"/>
      <c r="C755" s="44"/>
      <c r="D755" s="44"/>
      <c r="E755" s="280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5.75" customHeight="1">
      <c r="A756" s="44"/>
      <c r="B756" s="280"/>
      <c r="C756" s="44"/>
      <c r="D756" s="44"/>
      <c r="E756" s="280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5.75" customHeight="1">
      <c r="A757" s="44"/>
      <c r="B757" s="280"/>
      <c r="C757" s="44"/>
      <c r="D757" s="44"/>
      <c r="E757" s="280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5.75" customHeight="1">
      <c r="A758" s="44"/>
      <c r="B758" s="280"/>
      <c r="C758" s="44"/>
      <c r="D758" s="44"/>
      <c r="E758" s="280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5.75" customHeight="1">
      <c r="A759" s="44"/>
      <c r="B759" s="280"/>
      <c r="C759" s="44"/>
      <c r="D759" s="44"/>
      <c r="E759" s="280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5.75" customHeight="1">
      <c r="A760" s="44"/>
      <c r="B760" s="280"/>
      <c r="C760" s="44"/>
      <c r="D760" s="44"/>
      <c r="E760" s="280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5.75" customHeight="1">
      <c r="A761" s="44"/>
      <c r="B761" s="280"/>
      <c r="C761" s="44"/>
      <c r="D761" s="44"/>
      <c r="E761" s="280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5.75" customHeight="1">
      <c r="A762" s="44"/>
      <c r="B762" s="280"/>
      <c r="C762" s="44"/>
      <c r="D762" s="44"/>
      <c r="E762" s="280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5.75" customHeight="1">
      <c r="A763" s="44"/>
      <c r="B763" s="280"/>
      <c r="C763" s="44"/>
      <c r="D763" s="44"/>
      <c r="E763" s="280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5.75" customHeight="1">
      <c r="A764" s="44"/>
      <c r="B764" s="280"/>
      <c r="C764" s="44"/>
      <c r="D764" s="44"/>
      <c r="E764" s="280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5.75" customHeight="1">
      <c r="A765" s="44"/>
      <c r="B765" s="280"/>
      <c r="C765" s="44"/>
      <c r="D765" s="44"/>
      <c r="E765" s="280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5.75" customHeight="1">
      <c r="A766" s="44"/>
      <c r="B766" s="280"/>
      <c r="C766" s="44"/>
      <c r="D766" s="44"/>
      <c r="E766" s="280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5.75" customHeight="1">
      <c r="A767" s="44"/>
      <c r="B767" s="280"/>
      <c r="C767" s="44"/>
      <c r="D767" s="44"/>
      <c r="E767" s="280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5.75" customHeight="1">
      <c r="A768" s="44"/>
      <c r="B768" s="280"/>
      <c r="C768" s="44"/>
      <c r="D768" s="44"/>
      <c r="E768" s="280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5.75" customHeight="1">
      <c r="A769" s="44"/>
      <c r="B769" s="280"/>
      <c r="C769" s="44"/>
      <c r="D769" s="44"/>
      <c r="E769" s="280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5.75" customHeight="1">
      <c r="A770" s="44"/>
      <c r="B770" s="280"/>
      <c r="C770" s="44"/>
      <c r="D770" s="44"/>
      <c r="E770" s="280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5.75" customHeight="1">
      <c r="A771" s="44"/>
      <c r="B771" s="280"/>
      <c r="C771" s="44"/>
      <c r="D771" s="44"/>
      <c r="E771" s="280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5.75" customHeight="1">
      <c r="A772" s="44"/>
      <c r="B772" s="280"/>
      <c r="C772" s="44"/>
      <c r="D772" s="44"/>
      <c r="E772" s="280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5.75" customHeight="1">
      <c r="A773" s="44"/>
      <c r="B773" s="280"/>
      <c r="C773" s="44"/>
      <c r="D773" s="44"/>
      <c r="E773" s="280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5.75" customHeight="1">
      <c r="A774" s="44"/>
      <c r="B774" s="280"/>
      <c r="C774" s="44"/>
      <c r="D774" s="44"/>
      <c r="E774" s="280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5.75" customHeight="1">
      <c r="A775" s="44"/>
      <c r="B775" s="280"/>
      <c r="C775" s="44"/>
      <c r="D775" s="44"/>
      <c r="E775" s="280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5.75" customHeight="1">
      <c r="A776" s="44"/>
      <c r="B776" s="280"/>
      <c r="C776" s="44"/>
      <c r="D776" s="44"/>
      <c r="E776" s="280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5.75" customHeight="1">
      <c r="A777" s="44"/>
      <c r="B777" s="280"/>
      <c r="C777" s="44"/>
      <c r="D777" s="44"/>
      <c r="E777" s="280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5.75" customHeight="1">
      <c r="A778" s="44"/>
      <c r="B778" s="280"/>
      <c r="C778" s="44"/>
      <c r="D778" s="44"/>
      <c r="E778" s="280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5.75" customHeight="1">
      <c r="A779" s="44"/>
      <c r="B779" s="280"/>
      <c r="C779" s="44"/>
      <c r="D779" s="44"/>
      <c r="E779" s="280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5.75" customHeight="1">
      <c r="A780" s="44"/>
      <c r="B780" s="280"/>
      <c r="C780" s="44"/>
      <c r="D780" s="44"/>
      <c r="E780" s="280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5.75" customHeight="1">
      <c r="A781" s="44"/>
      <c r="B781" s="280"/>
      <c r="C781" s="44"/>
      <c r="D781" s="44"/>
      <c r="E781" s="280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5.75" customHeight="1">
      <c r="A782" s="44"/>
      <c r="B782" s="280"/>
      <c r="C782" s="44"/>
      <c r="D782" s="44"/>
      <c r="E782" s="280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5.75" customHeight="1">
      <c r="A783" s="44"/>
      <c r="B783" s="280"/>
      <c r="C783" s="44"/>
      <c r="D783" s="44"/>
      <c r="E783" s="280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5.75" customHeight="1">
      <c r="A784" s="44"/>
      <c r="B784" s="280"/>
      <c r="C784" s="44"/>
      <c r="D784" s="44"/>
      <c r="E784" s="280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5.75" customHeight="1">
      <c r="A785" s="44"/>
      <c r="B785" s="280"/>
      <c r="C785" s="44"/>
      <c r="D785" s="44"/>
      <c r="E785" s="280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5.75" customHeight="1">
      <c r="A786" s="44"/>
      <c r="B786" s="280"/>
      <c r="C786" s="44"/>
      <c r="D786" s="44"/>
      <c r="E786" s="280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5.75" customHeight="1">
      <c r="A787" s="44"/>
      <c r="B787" s="280"/>
      <c r="C787" s="44"/>
      <c r="D787" s="44"/>
      <c r="E787" s="280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5.75" customHeight="1">
      <c r="A788" s="44"/>
      <c r="B788" s="280"/>
      <c r="C788" s="44"/>
      <c r="D788" s="44"/>
      <c r="E788" s="280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5.75" customHeight="1">
      <c r="A789" s="44"/>
      <c r="B789" s="280"/>
      <c r="C789" s="44"/>
      <c r="D789" s="44"/>
      <c r="E789" s="280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5.75" customHeight="1">
      <c r="A790" s="44"/>
      <c r="B790" s="280"/>
      <c r="C790" s="44"/>
      <c r="D790" s="44"/>
      <c r="E790" s="280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5.75" customHeight="1">
      <c r="A791" s="44"/>
      <c r="B791" s="280"/>
      <c r="C791" s="44"/>
      <c r="D791" s="44"/>
      <c r="E791" s="280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5.75" customHeight="1">
      <c r="A792" s="44"/>
      <c r="B792" s="280"/>
      <c r="C792" s="44"/>
      <c r="D792" s="44"/>
      <c r="E792" s="280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5.75" customHeight="1">
      <c r="A793" s="44"/>
      <c r="B793" s="280"/>
      <c r="C793" s="44"/>
      <c r="D793" s="44"/>
      <c r="E793" s="280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5.75" customHeight="1">
      <c r="A794" s="44"/>
      <c r="B794" s="280"/>
      <c r="C794" s="44"/>
      <c r="D794" s="44"/>
      <c r="E794" s="280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5.75" customHeight="1">
      <c r="A795" s="44"/>
      <c r="B795" s="280"/>
      <c r="C795" s="44"/>
      <c r="D795" s="44"/>
      <c r="E795" s="280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5.75" customHeight="1">
      <c r="A796" s="44"/>
      <c r="B796" s="280"/>
      <c r="C796" s="44"/>
      <c r="D796" s="44"/>
      <c r="E796" s="280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5.75" customHeight="1">
      <c r="A797" s="44"/>
      <c r="B797" s="280"/>
      <c r="C797" s="44"/>
      <c r="D797" s="44"/>
      <c r="E797" s="280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5.75" customHeight="1">
      <c r="A798" s="44"/>
      <c r="B798" s="280"/>
      <c r="C798" s="44"/>
      <c r="D798" s="44"/>
      <c r="E798" s="280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5.75" customHeight="1">
      <c r="A799" s="44"/>
      <c r="B799" s="280"/>
      <c r="C799" s="44"/>
      <c r="D799" s="44"/>
      <c r="E799" s="280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5.75" customHeight="1">
      <c r="A800" s="44"/>
      <c r="B800" s="280"/>
      <c r="C800" s="44"/>
      <c r="D800" s="44"/>
      <c r="E800" s="280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5.75" customHeight="1">
      <c r="A801" s="44"/>
      <c r="B801" s="280"/>
      <c r="C801" s="44"/>
      <c r="D801" s="44"/>
      <c r="E801" s="280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5.75" customHeight="1">
      <c r="A802" s="44"/>
      <c r="B802" s="280"/>
      <c r="C802" s="44"/>
      <c r="D802" s="44"/>
      <c r="E802" s="280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5.75" customHeight="1">
      <c r="A803" s="44"/>
      <c r="B803" s="280"/>
      <c r="C803" s="44"/>
      <c r="D803" s="44"/>
      <c r="E803" s="280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5.75" customHeight="1">
      <c r="A804" s="44"/>
      <c r="B804" s="280"/>
      <c r="C804" s="44"/>
      <c r="D804" s="44"/>
      <c r="E804" s="280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5.75" customHeight="1">
      <c r="A805" s="44"/>
      <c r="B805" s="280"/>
      <c r="C805" s="44"/>
      <c r="D805" s="44"/>
      <c r="E805" s="280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5.75" customHeight="1">
      <c r="A806" s="44"/>
      <c r="B806" s="280"/>
      <c r="C806" s="44"/>
      <c r="D806" s="44"/>
      <c r="E806" s="280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5.75" customHeight="1">
      <c r="A807" s="44"/>
      <c r="B807" s="280"/>
      <c r="C807" s="44"/>
      <c r="D807" s="44"/>
      <c r="E807" s="280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5.75" customHeight="1">
      <c r="A808" s="44"/>
      <c r="B808" s="280"/>
      <c r="C808" s="44"/>
      <c r="D808" s="44"/>
      <c r="E808" s="280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5.75" customHeight="1">
      <c r="A809" s="44"/>
      <c r="B809" s="280"/>
      <c r="C809" s="44"/>
      <c r="D809" s="44"/>
      <c r="E809" s="280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5.75" customHeight="1">
      <c r="A810" s="44"/>
      <c r="B810" s="280"/>
      <c r="C810" s="44"/>
      <c r="D810" s="44"/>
      <c r="E810" s="280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5.75" customHeight="1">
      <c r="A811" s="44"/>
      <c r="B811" s="280"/>
      <c r="C811" s="44"/>
      <c r="D811" s="44"/>
      <c r="E811" s="280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5.75" customHeight="1">
      <c r="A812" s="44"/>
      <c r="B812" s="280"/>
      <c r="C812" s="44"/>
      <c r="D812" s="44"/>
      <c r="E812" s="280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5.75" customHeight="1">
      <c r="A813" s="44"/>
      <c r="B813" s="280"/>
      <c r="C813" s="44"/>
      <c r="D813" s="44"/>
      <c r="E813" s="280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5.75" customHeight="1">
      <c r="A814" s="44"/>
      <c r="B814" s="280"/>
      <c r="C814" s="44"/>
      <c r="D814" s="44"/>
      <c r="E814" s="280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5.75" customHeight="1">
      <c r="A815" s="44"/>
      <c r="B815" s="280"/>
      <c r="C815" s="44"/>
      <c r="D815" s="44"/>
      <c r="E815" s="280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5.75" customHeight="1">
      <c r="A816" s="44"/>
      <c r="B816" s="280"/>
      <c r="C816" s="44"/>
      <c r="D816" s="44"/>
      <c r="E816" s="280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5.75" customHeight="1">
      <c r="A817" s="44"/>
      <c r="B817" s="280"/>
      <c r="C817" s="44"/>
      <c r="D817" s="44"/>
      <c r="E817" s="280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5.75" customHeight="1">
      <c r="A818" s="44"/>
      <c r="B818" s="280"/>
      <c r="C818" s="44"/>
      <c r="D818" s="44"/>
      <c r="E818" s="280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5.75" customHeight="1">
      <c r="A819" s="44"/>
      <c r="B819" s="280"/>
      <c r="C819" s="44"/>
      <c r="D819" s="44"/>
      <c r="E819" s="280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5.75" customHeight="1">
      <c r="A820" s="44"/>
      <c r="B820" s="280"/>
      <c r="C820" s="44"/>
      <c r="D820" s="44"/>
      <c r="E820" s="280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5.75" customHeight="1">
      <c r="A821" s="44"/>
      <c r="B821" s="280"/>
      <c r="C821" s="44"/>
      <c r="D821" s="44"/>
      <c r="E821" s="280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5.75" customHeight="1">
      <c r="A822" s="44"/>
      <c r="B822" s="280"/>
      <c r="C822" s="44"/>
      <c r="D822" s="44"/>
      <c r="E822" s="280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5.75" customHeight="1">
      <c r="A823" s="44"/>
      <c r="B823" s="280"/>
      <c r="C823" s="44"/>
      <c r="D823" s="44"/>
      <c r="E823" s="280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5.75" customHeight="1">
      <c r="A824" s="44"/>
      <c r="B824" s="280"/>
      <c r="C824" s="44"/>
      <c r="D824" s="44"/>
      <c r="E824" s="280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5.75" customHeight="1">
      <c r="A825" s="44"/>
      <c r="B825" s="280"/>
      <c r="C825" s="44"/>
      <c r="D825" s="44"/>
      <c r="E825" s="280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5.75" customHeight="1">
      <c r="A826" s="44"/>
      <c r="B826" s="280"/>
      <c r="C826" s="44"/>
      <c r="D826" s="44"/>
      <c r="E826" s="280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5.75" customHeight="1">
      <c r="A827" s="44"/>
      <c r="B827" s="280"/>
      <c r="C827" s="44"/>
      <c r="D827" s="44"/>
      <c r="E827" s="280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5.75" customHeight="1">
      <c r="A828" s="44"/>
      <c r="B828" s="280"/>
      <c r="C828" s="44"/>
      <c r="D828" s="44"/>
      <c r="E828" s="280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5.75" customHeight="1">
      <c r="A829" s="44"/>
      <c r="B829" s="280"/>
      <c r="C829" s="44"/>
      <c r="D829" s="44"/>
      <c r="E829" s="280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5.75" customHeight="1">
      <c r="A830" s="44"/>
      <c r="B830" s="280"/>
      <c r="C830" s="44"/>
      <c r="D830" s="44"/>
      <c r="E830" s="280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5.75" customHeight="1">
      <c r="A831" s="44"/>
      <c r="B831" s="280"/>
      <c r="C831" s="44"/>
      <c r="D831" s="44"/>
      <c r="E831" s="280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5.75" customHeight="1">
      <c r="A832" s="44"/>
      <c r="B832" s="280"/>
      <c r="C832" s="44"/>
      <c r="D832" s="44"/>
      <c r="E832" s="280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5.75" customHeight="1">
      <c r="A833" s="44"/>
      <c r="B833" s="280"/>
      <c r="C833" s="44"/>
      <c r="D833" s="44"/>
      <c r="E833" s="280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5.75" customHeight="1">
      <c r="A834" s="44"/>
      <c r="B834" s="280"/>
      <c r="C834" s="44"/>
      <c r="D834" s="44"/>
      <c r="E834" s="280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5.75" customHeight="1">
      <c r="A835" s="44"/>
      <c r="B835" s="280"/>
      <c r="C835" s="44"/>
      <c r="D835" s="44"/>
      <c r="E835" s="280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5.75" customHeight="1">
      <c r="A836" s="44"/>
      <c r="B836" s="280"/>
      <c r="C836" s="44"/>
      <c r="D836" s="44"/>
      <c r="E836" s="280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5.75" customHeight="1">
      <c r="A837" s="44"/>
      <c r="B837" s="280"/>
      <c r="C837" s="44"/>
      <c r="D837" s="44"/>
      <c r="E837" s="280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5.75" customHeight="1">
      <c r="A838" s="44"/>
      <c r="B838" s="280"/>
      <c r="C838" s="44"/>
      <c r="D838" s="44"/>
      <c r="E838" s="280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5.75" customHeight="1">
      <c r="A839" s="44"/>
      <c r="B839" s="280"/>
      <c r="C839" s="44"/>
      <c r="D839" s="44"/>
      <c r="E839" s="280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5.75" customHeight="1">
      <c r="A840" s="44"/>
      <c r="B840" s="280"/>
      <c r="C840" s="44"/>
      <c r="D840" s="44"/>
      <c r="E840" s="280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5.75" customHeight="1">
      <c r="A841" s="44"/>
      <c r="B841" s="280"/>
      <c r="C841" s="44"/>
      <c r="D841" s="44"/>
      <c r="E841" s="280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5.75" customHeight="1">
      <c r="A842" s="44"/>
      <c r="B842" s="280"/>
      <c r="C842" s="44"/>
      <c r="D842" s="44"/>
      <c r="E842" s="280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5.75" customHeight="1">
      <c r="A843" s="44"/>
      <c r="B843" s="280"/>
      <c r="C843" s="44"/>
      <c r="D843" s="44"/>
      <c r="E843" s="280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5.75" customHeight="1">
      <c r="A844" s="44"/>
      <c r="B844" s="280"/>
      <c r="C844" s="44"/>
      <c r="D844" s="44"/>
      <c r="E844" s="280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5.75" customHeight="1">
      <c r="A845" s="44"/>
      <c r="B845" s="280"/>
      <c r="C845" s="44"/>
      <c r="D845" s="44"/>
      <c r="E845" s="280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5.75" customHeight="1">
      <c r="A846" s="44"/>
      <c r="B846" s="280"/>
      <c r="C846" s="44"/>
      <c r="D846" s="44"/>
      <c r="E846" s="280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5.75" customHeight="1">
      <c r="A847" s="44"/>
      <c r="B847" s="280"/>
      <c r="C847" s="44"/>
      <c r="D847" s="44"/>
      <c r="E847" s="280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5.75" customHeight="1">
      <c r="A848" s="44"/>
      <c r="B848" s="280"/>
      <c r="C848" s="44"/>
      <c r="D848" s="44"/>
      <c r="E848" s="280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5.75" customHeight="1">
      <c r="A849" s="44"/>
      <c r="B849" s="280"/>
      <c r="C849" s="44"/>
      <c r="D849" s="44"/>
      <c r="E849" s="280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5.75" customHeight="1">
      <c r="A850" s="44"/>
      <c r="B850" s="280"/>
      <c r="C850" s="44"/>
      <c r="D850" s="44"/>
      <c r="E850" s="280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5.75" customHeight="1">
      <c r="A851" s="44"/>
      <c r="B851" s="280"/>
      <c r="C851" s="44"/>
      <c r="D851" s="44"/>
      <c r="E851" s="280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5.75" customHeight="1">
      <c r="A852" s="44"/>
      <c r="B852" s="280"/>
      <c r="C852" s="44"/>
      <c r="D852" s="44"/>
      <c r="E852" s="280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5.75" customHeight="1">
      <c r="A853" s="44"/>
      <c r="B853" s="280"/>
      <c r="C853" s="44"/>
      <c r="D853" s="44"/>
      <c r="E853" s="280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5.75" customHeight="1">
      <c r="A854" s="44"/>
      <c r="B854" s="280"/>
      <c r="C854" s="44"/>
      <c r="D854" s="44"/>
      <c r="E854" s="280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5.75" customHeight="1">
      <c r="A855" s="44"/>
      <c r="B855" s="280"/>
      <c r="C855" s="44"/>
      <c r="D855" s="44"/>
      <c r="E855" s="280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5.75" customHeight="1">
      <c r="A856" s="44"/>
      <c r="B856" s="280"/>
      <c r="C856" s="44"/>
      <c r="D856" s="44"/>
      <c r="E856" s="280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5.75" customHeight="1">
      <c r="A857" s="44"/>
      <c r="B857" s="280"/>
      <c r="C857" s="44"/>
      <c r="D857" s="44"/>
      <c r="E857" s="280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5.75" customHeight="1">
      <c r="A858" s="44"/>
      <c r="B858" s="280"/>
      <c r="C858" s="44"/>
      <c r="D858" s="44"/>
      <c r="E858" s="280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5.75" customHeight="1">
      <c r="A859" s="44"/>
      <c r="B859" s="280"/>
      <c r="C859" s="44"/>
      <c r="D859" s="44"/>
      <c r="E859" s="280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5.75" customHeight="1">
      <c r="A860" s="44"/>
      <c r="B860" s="280"/>
      <c r="C860" s="44"/>
      <c r="D860" s="44"/>
      <c r="E860" s="280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5.75" customHeight="1">
      <c r="A861" s="44"/>
      <c r="B861" s="280"/>
      <c r="C861" s="44"/>
      <c r="D861" s="44"/>
      <c r="E861" s="280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5.75" customHeight="1">
      <c r="A862" s="44"/>
      <c r="B862" s="280"/>
      <c r="C862" s="44"/>
      <c r="D862" s="44"/>
      <c r="E862" s="280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5.75" customHeight="1">
      <c r="A863" s="44"/>
      <c r="B863" s="280"/>
      <c r="C863" s="44"/>
      <c r="D863" s="44"/>
      <c r="E863" s="280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5.75" customHeight="1">
      <c r="A864" s="44"/>
      <c r="B864" s="280"/>
      <c r="C864" s="44"/>
      <c r="D864" s="44"/>
      <c r="E864" s="280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5.75" customHeight="1">
      <c r="A865" s="44"/>
      <c r="B865" s="280"/>
      <c r="C865" s="44"/>
      <c r="D865" s="44"/>
      <c r="E865" s="280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5.75" customHeight="1">
      <c r="A866" s="44"/>
      <c r="B866" s="280"/>
      <c r="C866" s="44"/>
      <c r="D866" s="44"/>
      <c r="E866" s="280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5.75" customHeight="1">
      <c r="A867" s="44"/>
      <c r="B867" s="280"/>
      <c r="C867" s="44"/>
      <c r="D867" s="44"/>
      <c r="E867" s="280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5.75" customHeight="1">
      <c r="A868" s="44"/>
      <c r="B868" s="280"/>
      <c r="C868" s="44"/>
      <c r="D868" s="44"/>
      <c r="E868" s="280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5.75" customHeight="1">
      <c r="A869" s="44"/>
      <c r="B869" s="280"/>
      <c r="C869" s="44"/>
      <c r="D869" s="44"/>
      <c r="E869" s="280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5.75" customHeight="1">
      <c r="A870" s="44"/>
      <c r="B870" s="280"/>
      <c r="C870" s="44"/>
      <c r="D870" s="44"/>
      <c r="E870" s="280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5.75" customHeight="1">
      <c r="A871" s="44"/>
      <c r="B871" s="280"/>
      <c r="C871" s="44"/>
      <c r="D871" s="44"/>
      <c r="E871" s="280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5.75" customHeight="1">
      <c r="A872" s="44"/>
      <c r="B872" s="280"/>
      <c r="C872" s="44"/>
      <c r="D872" s="44"/>
      <c r="E872" s="280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5.75" customHeight="1">
      <c r="A873" s="44"/>
      <c r="B873" s="280"/>
      <c r="C873" s="44"/>
      <c r="D873" s="44"/>
      <c r="E873" s="280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5.75" customHeight="1">
      <c r="A874" s="44"/>
      <c r="B874" s="280"/>
      <c r="C874" s="44"/>
      <c r="D874" s="44"/>
      <c r="E874" s="280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5.75" customHeight="1">
      <c r="A875" s="44"/>
      <c r="B875" s="280"/>
      <c r="C875" s="44"/>
      <c r="D875" s="44"/>
      <c r="E875" s="280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5.75" customHeight="1">
      <c r="A876" s="44"/>
      <c r="B876" s="280"/>
      <c r="C876" s="44"/>
      <c r="D876" s="44"/>
      <c r="E876" s="280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5.75" customHeight="1">
      <c r="A877" s="44"/>
      <c r="B877" s="280"/>
      <c r="C877" s="44"/>
      <c r="D877" s="44"/>
      <c r="E877" s="280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5.75" customHeight="1">
      <c r="A878" s="44"/>
      <c r="B878" s="280"/>
      <c r="C878" s="44"/>
      <c r="D878" s="44"/>
      <c r="E878" s="280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5.75" customHeight="1">
      <c r="A879" s="44"/>
      <c r="B879" s="280"/>
      <c r="C879" s="44"/>
      <c r="D879" s="44"/>
      <c r="E879" s="280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5.75" customHeight="1">
      <c r="A880" s="44"/>
      <c r="B880" s="280"/>
      <c r="C880" s="44"/>
      <c r="D880" s="44"/>
      <c r="E880" s="280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5.75" customHeight="1">
      <c r="A881" s="44"/>
      <c r="B881" s="280"/>
      <c r="C881" s="44"/>
      <c r="D881" s="44"/>
      <c r="E881" s="280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5.75" customHeight="1">
      <c r="A882" s="44"/>
      <c r="B882" s="280"/>
      <c r="C882" s="44"/>
      <c r="D882" s="44"/>
      <c r="E882" s="280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5.75" customHeight="1">
      <c r="A883" s="44"/>
      <c r="B883" s="280"/>
      <c r="C883" s="44"/>
      <c r="D883" s="44"/>
      <c r="E883" s="280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5.75" customHeight="1">
      <c r="A884" s="44"/>
      <c r="B884" s="280"/>
      <c r="C884" s="44"/>
      <c r="D884" s="44"/>
      <c r="E884" s="280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5.75" customHeight="1">
      <c r="A885" s="44"/>
      <c r="B885" s="280"/>
      <c r="C885" s="44"/>
      <c r="D885" s="44"/>
      <c r="E885" s="280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5.75" customHeight="1">
      <c r="A886" s="44"/>
      <c r="B886" s="280"/>
      <c r="C886" s="44"/>
      <c r="D886" s="44"/>
      <c r="E886" s="280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5.75" customHeight="1">
      <c r="A887" s="44"/>
      <c r="B887" s="280"/>
      <c r="C887" s="44"/>
      <c r="D887" s="44"/>
      <c r="E887" s="280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5.75" customHeight="1">
      <c r="A888" s="44"/>
      <c r="B888" s="280"/>
      <c r="C888" s="44"/>
      <c r="D888" s="44"/>
      <c r="E888" s="280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5.75" customHeight="1">
      <c r="A889" s="44"/>
      <c r="B889" s="280"/>
      <c r="C889" s="44"/>
      <c r="D889" s="44"/>
      <c r="E889" s="280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5.75" customHeight="1">
      <c r="A890" s="44"/>
      <c r="B890" s="280"/>
      <c r="C890" s="44"/>
      <c r="D890" s="44"/>
      <c r="E890" s="280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5.75" customHeight="1">
      <c r="A891" s="44"/>
      <c r="B891" s="280"/>
      <c r="C891" s="44"/>
      <c r="D891" s="44"/>
      <c r="E891" s="280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5.75" customHeight="1">
      <c r="A892" s="44"/>
      <c r="B892" s="280"/>
      <c r="C892" s="44"/>
      <c r="D892" s="44"/>
      <c r="E892" s="280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5.75" customHeight="1">
      <c r="A893" s="44"/>
      <c r="B893" s="280"/>
      <c r="C893" s="44"/>
      <c r="D893" s="44"/>
      <c r="E893" s="280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5.75" customHeight="1">
      <c r="A894" s="44"/>
      <c r="B894" s="280"/>
      <c r="C894" s="44"/>
      <c r="D894" s="44"/>
      <c r="E894" s="280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5.75" customHeight="1">
      <c r="A895" s="44"/>
      <c r="B895" s="280"/>
      <c r="C895" s="44"/>
      <c r="D895" s="44"/>
      <c r="E895" s="280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5.75" customHeight="1">
      <c r="A896" s="44"/>
      <c r="B896" s="280"/>
      <c r="C896" s="44"/>
      <c r="D896" s="44"/>
      <c r="E896" s="280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5.75" customHeight="1">
      <c r="A897" s="44"/>
      <c r="B897" s="280"/>
      <c r="C897" s="44"/>
      <c r="D897" s="44"/>
      <c r="E897" s="280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5.75" customHeight="1">
      <c r="A898" s="44"/>
      <c r="B898" s="280"/>
      <c r="C898" s="44"/>
      <c r="D898" s="44"/>
      <c r="E898" s="280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5.75" customHeight="1">
      <c r="A899" s="44"/>
      <c r="B899" s="280"/>
      <c r="C899" s="44"/>
      <c r="D899" s="44"/>
      <c r="E899" s="280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5.75" customHeight="1">
      <c r="A900" s="44"/>
      <c r="B900" s="280"/>
      <c r="C900" s="44"/>
      <c r="D900" s="44"/>
      <c r="E900" s="280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5.75" customHeight="1">
      <c r="A901" s="44"/>
      <c r="B901" s="280"/>
      <c r="C901" s="44"/>
      <c r="D901" s="44"/>
      <c r="E901" s="280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5.75" customHeight="1">
      <c r="A902" s="44"/>
      <c r="B902" s="280"/>
      <c r="C902" s="44"/>
      <c r="D902" s="44"/>
      <c r="E902" s="280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5.75" customHeight="1">
      <c r="A903" s="44"/>
      <c r="B903" s="280"/>
      <c r="C903" s="44"/>
      <c r="D903" s="44"/>
      <c r="E903" s="280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5.75" customHeight="1">
      <c r="A904" s="44"/>
      <c r="B904" s="280"/>
      <c r="C904" s="44"/>
      <c r="D904" s="44"/>
      <c r="E904" s="280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5.75" customHeight="1">
      <c r="A905" s="44"/>
      <c r="B905" s="280"/>
      <c r="C905" s="44"/>
      <c r="D905" s="44"/>
      <c r="E905" s="280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5.75" customHeight="1">
      <c r="A906" s="44"/>
      <c r="B906" s="280"/>
      <c r="C906" s="44"/>
      <c r="D906" s="44"/>
      <c r="E906" s="280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5.75" customHeight="1">
      <c r="A907" s="44"/>
      <c r="B907" s="280"/>
      <c r="C907" s="44"/>
      <c r="D907" s="44"/>
      <c r="E907" s="280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5.75" customHeight="1">
      <c r="A908" s="44"/>
      <c r="B908" s="280"/>
      <c r="C908" s="44"/>
      <c r="D908" s="44"/>
      <c r="E908" s="280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5.75" customHeight="1">
      <c r="A909" s="44"/>
      <c r="B909" s="280"/>
      <c r="C909" s="44"/>
      <c r="D909" s="44"/>
      <c r="E909" s="280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5.75" customHeight="1">
      <c r="A910" s="44"/>
      <c r="B910" s="280"/>
      <c r="C910" s="44"/>
      <c r="D910" s="44"/>
      <c r="E910" s="280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5.75" customHeight="1">
      <c r="A911" s="44"/>
      <c r="B911" s="280"/>
      <c r="C911" s="44"/>
      <c r="D911" s="44"/>
      <c r="E911" s="280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5.75" customHeight="1">
      <c r="A912" s="44"/>
      <c r="B912" s="280"/>
      <c r="C912" s="44"/>
      <c r="D912" s="44"/>
      <c r="E912" s="280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5.75" customHeight="1">
      <c r="A913" s="44"/>
      <c r="B913" s="280"/>
      <c r="C913" s="44"/>
      <c r="D913" s="44"/>
      <c r="E913" s="280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5.75" customHeight="1">
      <c r="A914" s="44"/>
      <c r="B914" s="280"/>
      <c r="C914" s="44"/>
      <c r="D914" s="44"/>
      <c r="E914" s="280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5.75" customHeight="1">
      <c r="A915" s="44"/>
      <c r="B915" s="280"/>
      <c r="C915" s="44"/>
      <c r="D915" s="44"/>
      <c r="E915" s="280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5.75" customHeight="1">
      <c r="A916" s="44"/>
      <c r="B916" s="280"/>
      <c r="C916" s="44"/>
      <c r="D916" s="44"/>
      <c r="E916" s="280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5.75" customHeight="1">
      <c r="A917" s="44"/>
      <c r="B917" s="280"/>
      <c r="C917" s="44"/>
      <c r="D917" s="44"/>
      <c r="E917" s="280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5.75" customHeight="1">
      <c r="A918" s="44"/>
      <c r="B918" s="280"/>
      <c r="C918" s="44"/>
      <c r="D918" s="44"/>
      <c r="E918" s="280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5.75" customHeight="1">
      <c r="A919" s="44"/>
      <c r="B919" s="280"/>
      <c r="C919" s="44"/>
      <c r="D919" s="44"/>
      <c r="E919" s="280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5.75" customHeight="1">
      <c r="A920" s="44"/>
      <c r="B920" s="280"/>
      <c r="C920" s="44"/>
      <c r="D920" s="44"/>
      <c r="E920" s="280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5.75" customHeight="1">
      <c r="A921" s="44"/>
      <c r="B921" s="280"/>
      <c r="C921" s="44"/>
      <c r="D921" s="44"/>
      <c r="E921" s="280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5.75" customHeight="1">
      <c r="A922" s="44"/>
      <c r="B922" s="280"/>
      <c r="C922" s="44"/>
      <c r="D922" s="44"/>
      <c r="E922" s="280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5.75" customHeight="1">
      <c r="A923" s="44"/>
      <c r="B923" s="280"/>
      <c r="C923" s="44"/>
      <c r="D923" s="44"/>
      <c r="E923" s="280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5.75" customHeight="1">
      <c r="A924" s="44"/>
      <c r="B924" s="280"/>
      <c r="C924" s="44"/>
      <c r="D924" s="44"/>
      <c r="E924" s="280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5.75" customHeight="1">
      <c r="A925" s="44"/>
      <c r="B925" s="280"/>
      <c r="C925" s="44"/>
      <c r="D925" s="44"/>
      <c r="E925" s="280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5.75" customHeight="1">
      <c r="A926" s="44"/>
      <c r="B926" s="280"/>
      <c r="C926" s="44"/>
      <c r="D926" s="44"/>
      <c r="E926" s="280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5.75" customHeight="1">
      <c r="A927" s="44"/>
      <c r="B927" s="280"/>
      <c r="C927" s="44"/>
      <c r="D927" s="44"/>
      <c r="E927" s="280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5.75" customHeight="1">
      <c r="A928" s="44"/>
      <c r="B928" s="280"/>
      <c r="C928" s="44"/>
      <c r="D928" s="44"/>
      <c r="E928" s="280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5.75" customHeight="1">
      <c r="A929" s="44"/>
      <c r="B929" s="280"/>
      <c r="C929" s="44"/>
      <c r="D929" s="44"/>
      <c r="E929" s="280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5.75" customHeight="1">
      <c r="A930" s="44"/>
      <c r="B930" s="280"/>
      <c r="C930" s="44"/>
      <c r="D930" s="44"/>
      <c r="E930" s="280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5.75" customHeight="1">
      <c r="A931" s="44"/>
      <c r="B931" s="280"/>
      <c r="C931" s="44"/>
      <c r="D931" s="44"/>
      <c r="E931" s="280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5.75" customHeight="1">
      <c r="A932" s="44"/>
      <c r="B932" s="280"/>
      <c r="C932" s="44"/>
      <c r="D932" s="44"/>
      <c r="E932" s="280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5.75" customHeight="1">
      <c r="A933" s="44"/>
      <c r="B933" s="280"/>
      <c r="C933" s="44"/>
      <c r="D933" s="44"/>
      <c r="E933" s="280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5.75" customHeight="1">
      <c r="A934" s="44"/>
      <c r="B934" s="280"/>
      <c r="C934" s="44"/>
      <c r="D934" s="44"/>
      <c r="E934" s="280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5.75" customHeight="1">
      <c r="A935" s="44"/>
      <c r="B935" s="280"/>
      <c r="C935" s="44"/>
      <c r="D935" s="44"/>
      <c r="E935" s="280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5.75" customHeight="1">
      <c r="A936" s="44"/>
      <c r="B936" s="280"/>
      <c r="C936" s="44"/>
      <c r="D936" s="44"/>
      <c r="E936" s="280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5.75" customHeight="1">
      <c r="A937" s="44"/>
      <c r="B937" s="280"/>
      <c r="C937" s="44"/>
      <c r="D937" s="44"/>
      <c r="E937" s="280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5.75" customHeight="1">
      <c r="A938" s="44"/>
      <c r="B938" s="280"/>
      <c r="C938" s="44"/>
      <c r="D938" s="44"/>
      <c r="E938" s="280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5.75" customHeight="1">
      <c r="A939" s="44"/>
      <c r="B939" s="280"/>
      <c r="C939" s="44"/>
      <c r="D939" s="44"/>
      <c r="E939" s="280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5.75" customHeight="1">
      <c r="A940" s="44"/>
      <c r="B940" s="280"/>
      <c r="C940" s="44"/>
      <c r="D940" s="44"/>
      <c r="E940" s="280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5.75" customHeight="1">
      <c r="A941" s="44"/>
      <c r="B941" s="280"/>
      <c r="C941" s="44"/>
      <c r="D941" s="44"/>
      <c r="E941" s="280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5.75" customHeight="1">
      <c r="A942" s="44"/>
      <c r="B942" s="280"/>
      <c r="C942" s="44"/>
      <c r="D942" s="44"/>
      <c r="E942" s="280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5.75" customHeight="1">
      <c r="A943" s="44"/>
      <c r="B943" s="280"/>
      <c r="C943" s="44"/>
      <c r="D943" s="44"/>
      <c r="E943" s="280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5.75" customHeight="1">
      <c r="A944" s="44"/>
      <c r="B944" s="280"/>
      <c r="C944" s="44"/>
      <c r="D944" s="44"/>
      <c r="E944" s="280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5.75" customHeight="1">
      <c r="A945" s="44"/>
      <c r="B945" s="280"/>
      <c r="C945" s="44"/>
      <c r="D945" s="44"/>
      <c r="E945" s="280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5.75" customHeight="1">
      <c r="A946" s="44"/>
      <c r="B946" s="280"/>
      <c r="C946" s="44"/>
      <c r="D946" s="44"/>
      <c r="E946" s="280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5.75" customHeight="1">
      <c r="A947" s="44"/>
      <c r="B947" s="280"/>
      <c r="C947" s="44"/>
      <c r="D947" s="44"/>
      <c r="E947" s="280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5.75" customHeight="1">
      <c r="A948" s="44"/>
      <c r="B948" s="280"/>
      <c r="C948" s="44"/>
      <c r="D948" s="44"/>
      <c r="E948" s="280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5.75" customHeight="1">
      <c r="A949" s="44"/>
      <c r="B949" s="280"/>
      <c r="C949" s="44"/>
      <c r="D949" s="44"/>
      <c r="E949" s="280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5.75" customHeight="1">
      <c r="A950" s="44"/>
      <c r="B950" s="280"/>
      <c r="C950" s="44"/>
      <c r="D950" s="44"/>
      <c r="E950" s="280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5.75" customHeight="1">
      <c r="A951" s="44"/>
      <c r="B951" s="280"/>
      <c r="C951" s="44"/>
      <c r="D951" s="44"/>
      <c r="E951" s="280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5.75" customHeight="1">
      <c r="A952" s="44"/>
      <c r="B952" s="280"/>
      <c r="C952" s="44"/>
      <c r="D952" s="44"/>
      <c r="E952" s="280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5.75" customHeight="1">
      <c r="A953" s="44"/>
      <c r="B953" s="280"/>
      <c r="C953" s="44"/>
      <c r="D953" s="44"/>
      <c r="E953" s="280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5.75" customHeight="1">
      <c r="A954" s="44"/>
      <c r="B954" s="280"/>
      <c r="C954" s="44"/>
      <c r="D954" s="44"/>
      <c r="E954" s="280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5.75" customHeight="1">
      <c r="A955" s="44"/>
      <c r="B955" s="280"/>
      <c r="C955" s="44"/>
      <c r="D955" s="44"/>
      <c r="E955" s="280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5.75" customHeight="1">
      <c r="A956" s="44"/>
      <c r="B956" s="280"/>
      <c r="C956" s="44"/>
      <c r="D956" s="44"/>
      <c r="E956" s="280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5.75" customHeight="1">
      <c r="A957" s="44"/>
      <c r="B957" s="280"/>
      <c r="C957" s="44"/>
      <c r="D957" s="44"/>
      <c r="E957" s="280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5.75" customHeight="1">
      <c r="A958" s="44"/>
      <c r="B958" s="280"/>
      <c r="C958" s="44"/>
      <c r="D958" s="44"/>
      <c r="E958" s="280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5.75" customHeight="1">
      <c r="A959" s="44"/>
      <c r="B959" s="280"/>
      <c r="C959" s="44"/>
      <c r="D959" s="44"/>
      <c r="E959" s="280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5.75" customHeight="1">
      <c r="A960" s="44"/>
      <c r="B960" s="280"/>
      <c r="C960" s="44"/>
      <c r="D960" s="44"/>
      <c r="E960" s="280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5.75" customHeight="1">
      <c r="A961" s="44"/>
      <c r="B961" s="280"/>
      <c r="C961" s="44"/>
      <c r="D961" s="44"/>
      <c r="E961" s="280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5.75" customHeight="1">
      <c r="A962" s="44"/>
      <c r="B962" s="280"/>
      <c r="C962" s="44"/>
      <c r="D962" s="44"/>
      <c r="E962" s="280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5.75" customHeight="1">
      <c r="A963" s="44"/>
      <c r="B963" s="280"/>
      <c r="C963" s="44"/>
      <c r="D963" s="44"/>
      <c r="E963" s="280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5.75" customHeight="1">
      <c r="A964" s="44"/>
      <c r="B964" s="280"/>
      <c r="C964" s="44"/>
      <c r="D964" s="44"/>
      <c r="E964" s="280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5.75" customHeight="1">
      <c r="A965" s="44"/>
      <c r="B965" s="280"/>
      <c r="C965" s="44"/>
      <c r="D965" s="44"/>
      <c r="E965" s="280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5.75" customHeight="1">
      <c r="A966" s="44"/>
      <c r="B966" s="280"/>
      <c r="C966" s="44"/>
      <c r="D966" s="44"/>
      <c r="E966" s="280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5.75" customHeight="1">
      <c r="A967" s="44"/>
      <c r="B967" s="280"/>
      <c r="C967" s="44"/>
      <c r="D967" s="44"/>
      <c r="E967" s="280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5.75" customHeight="1">
      <c r="A968" s="44"/>
      <c r="B968" s="280"/>
      <c r="C968" s="44"/>
      <c r="D968" s="44"/>
      <c r="E968" s="280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5.75" customHeight="1">
      <c r="A969" s="44"/>
      <c r="B969" s="280"/>
      <c r="C969" s="44"/>
      <c r="D969" s="44"/>
      <c r="E969" s="280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5.75" customHeight="1">
      <c r="A970" s="44"/>
      <c r="B970" s="280"/>
      <c r="C970" s="44"/>
      <c r="D970" s="44"/>
      <c r="E970" s="280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5.75" customHeight="1">
      <c r="A971" s="44"/>
      <c r="B971" s="280"/>
      <c r="C971" s="44"/>
      <c r="D971" s="44"/>
      <c r="E971" s="280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5.75" customHeight="1">
      <c r="A972" s="44"/>
      <c r="B972" s="280"/>
      <c r="C972" s="44"/>
      <c r="D972" s="44"/>
      <c r="E972" s="280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5.75" customHeight="1">
      <c r="A973" s="44"/>
      <c r="B973" s="280"/>
      <c r="C973" s="44"/>
      <c r="D973" s="44"/>
      <c r="E973" s="280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5.75" customHeight="1">
      <c r="A974" s="44"/>
      <c r="B974" s="280"/>
      <c r="C974" s="44"/>
      <c r="D974" s="44"/>
      <c r="E974" s="280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5.75" customHeight="1">
      <c r="A975" s="44"/>
      <c r="B975" s="280"/>
      <c r="C975" s="44"/>
      <c r="D975" s="44"/>
      <c r="E975" s="280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5.75" customHeight="1">
      <c r="A976" s="44"/>
      <c r="B976" s="280"/>
      <c r="C976" s="44"/>
      <c r="D976" s="44"/>
      <c r="E976" s="280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5.75" customHeight="1">
      <c r="A977" s="44"/>
      <c r="B977" s="280"/>
      <c r="C977" s="44"/>
      <c r="D977" s="44"/>
      <c r="E977" s="280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5.75" customHeight="1">
      <c r="A978" s="44"/>
      <c r="B978" s="280"/>
      <c r="C978" s="44"/>
      <c r="D978" s="44"/>
      <c r="E978" s="280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5.75" customHeight="1">
      <c r="A979" s="44"/>
      <c r="B979" s="280"/>
      <c r="C979" s="44"/>
      <c r="D979" s="44"/>
      <c r="E979" s="280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5.75" customHeight="1">
      <c r="A980" s="44"/>
      <c r="B980" s="280"/>
      <c r="C980" s="44"/>
      <c r="D980" s="44"/>
      <c r="E980" s="280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5.75" customHeight="1">
      <c r="A981" s="44"/>
      <c r="B981" s="280"/>
      <c r="C981" s="44"/>
      <c r="D981" s="44"/>
      <c r="E981" s="280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5.75" customHeight="1">
      <c r="A982" s="44"/>
      <c r="B982" s="280"/>
      <c r="C982" s="44"/>
      <c r="D982" s="44"/>
      <c r="E982" s="280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5.75" customHeight="1">
      <c r="A983" s="44"/>
      <c r="B983" s="280"/>
      <c r="C983" s="44"/>
      <c r="D983" s="44"/>
      <c r="E983" s="280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5.75" customHeight="1">
      <c r="A984" s="44"/>
      <c r="B984" s="280"/>
      <c r="C984" s="44"/>
      <c r="D984" s="44"/>
      <c r="E984" s="280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5.75" customHeight="1">
      <c r="A985" s="44"/>
      <c r="B985" s="280"/>
      <c r="C985" s="44"/>
      <c r="D985" s="44"/>
      <c r="E985" s="280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5.75" customHeight="1">
      <c r="A986" s="44"/>
      <c r="B986" s="280"/>
      <c r="C986" s="44"/>
      <c r="D986" s="44"/>
      <c r="E986" s="280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5.75" customHeight="1">
      <c r="A987" s="44"/>
      <c r="B987" s="280"/>
      <c r="C987" s="44"/>
      <c r="D987" s="44"/>
      <c r="E987" s="280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5.75" customHeight="1">
      <c r="A988" s="44"/>
      <c r="B988" s="280"/>
      <c r="C988" s="44"/>
      <c r="D988" s="44"/>
      <c r="E988" s="280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5.75" customHeight="1">
      <c r="A989" s="44"/>
      <c r="B989" s="280"/>
      <c r="C989" s="44"/>
      <c r="D989" s="44"/>
      <c r="E989" s="280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5.75" customHeight="1">
      <c r="A990" s="44"/>
      <c r="B990" s="280"/>
      <c r="C990" s="44"/>
      <c r="D990" s="44"/>
      <c r="E990" s="280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5.75" customHeight="1">
      <c r="A991" s="44"/>
      <c r="B991" s="280"/>
      <c r="C991" s="44"/>
      <c r="D991" s="44"/>
      <c r="E991" s="280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5.75" customHeight="1">
      <c r="A992" s="44"/>
      <c r="B992" s="280"/>
      <c r="C992" s="44"/>
      <c r="D992" s="44"/>
      <c r="E992" s="280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5.75" customHeight="1">
      <c r="A993" s="44"/>
      <c r="B993" s="280"/>
      <c r="C993" s="44"/>
      <c r="D993" s="44"/>
      <c r="E993" s="280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5.75" customHeight="1">
      <c r="A994" s="44"/>
      <c r="B994" s="280"/>
      <c r="C994" s="44"/>
      <c r="D994" s="44"/>
      <c r="E994" s="280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5.75" customHeight="1">
      <c r="A995" s="44"/>
      <c r="B995" s="280"/>
      <c r="C995" s="44"/>
      <c r="D995" s="44"/>
      <c r="E995" s="280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5.75" customHeight="1">
      <c r="A996" s="44"/>
      <c r="B996" s="280"/>
      <c r="C996" s="44"/>
      <c r="D996" s="44"/>
      <c r="E996" s="280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5.75" customHeight="1">
      <c r="A997" s="44"/>
      <c r="B997" s="280"/>
      <c r="C997" s="44"/>
      <c r="D997" s="44"/>
      <c r="E997" s="280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5.75" customHeight="1">
      <c r="A998" s="44"/>
      <c r="B998" s="280"/>
      <c r="C998" s="44"/>
      <c r="D998" s="44"/>
      <c r="E998" s="280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5.75" customHeight="1">
      <c r="A999" s="44"/>
      <c r="B999" s="280"/>
      <c r="C999" s="44"/>
      <c r="D999" s="44"/>
      <c r="E999" s="280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5.75" customHeight="1">
      <c r="A1000" s="44"/>
      <c r="B1000" s="280"/>
      <c r="C1000" s="44"/>
      <c r="D1000" s="44"/>
      <c r="E1000" s="280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7">
    <mergeCell ref="A1:E1"/>
    <mergeCell ref="A2:E2"/>
    <mergeCell ref="A3:E3"/>
    <mergeCell ref="A4:E4"/>
    <mergeCell ref="A5:B5"/>
    <mergeCell ref="D5:E5"/>
    <mergeCell ref="A55:E55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0.71"/>
    <col customWidth="1" min="2" max="2" width="20.71"/>
    <col customWidth="1" min="3" max="3" width="2.43"/>
    <col customWidth="1" min="4" max="4" width="50.71"/>
    <col customWidth="1" min="5" max="5" width="20.71"/>
  </cols>
  <sheetData>
    <row r="1" ht="44.25" customHeight="1">
      <c r="A1" s="39" t="str">
        <f>Renseignements!B3</f>
        <v>Planches du 25</v>
      </c>
      <c r="B1" s="40"/>
      <c r="C1" s="40"/>
      <c r="D1" s="40"/>
      <c r="E1" s="4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ht="31.5" customHeight="1">
      <c r="A2" s="41" t="str">
        <f>Renseignements!B7</f>
        <v>La visite de la Vieille Dame</v>
      </c>
      <c r="B2" s="40"/>
      <c r="C2" s="40"/>
      <c r="D2" s="40"/>
      <c r="E2" s="40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5.75" customHeight="1">
      <c r="A3" s="42" t="s">
        <v>53</v>
      </c>
      <c r="B3" s="40"/>
      <c r="C3" s="40"/>
      <c r="D3" s="40"/>
      <c r="E3" s="40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24.0" customHeight="1">
      <c r="A4" s="42" t="str">
        <f>Renseignements!B4</f>
        <v>2025-2026</v>
      </c>
      <c r="B4" s="40"/>
      <c r="C4" s="40"/>
      <c r="D4" s="40"/>
      <c r="E4" s="4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5.75" customHeight="1">
      <c r="A5" s="259" t="s">
        <v>54</v>
      </c>
      <c r="C5" s="260"/>
      <c r="D5" s="259" t="s">
        <v>55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5.75" customHeight="1">
      <c r="A6" s="44"/>
      <c r="B6" s="261" t="s">
        <v>56</v>
      </c>
      <c r="C6" s="45"/>
      <c r="D6" s="45"/>
      <c r="E6" s="261" t="s">
        <v>56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5.75" customHeight="1">
      <c r="A7" s="46" t="s">
        <v>58</v>
      </c>
      <c r="B7" s="262">
        <f>B8+B9+B10+B11</f>
        <v>1210</v>
      </c>
      <c r="C7" s="48"/>
      <c r="D7" s="46" t="s">
        <v>59</v>
      </c>
      <c r="E7" s="262">
        <f>E8+E9+E10+E11</f>
        <v>4192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5.75" customHeight="1">
      <c r="A8" s="49" t="str">
        <f>'Menu déroulant'!$A2</f>
        <v>Eau gaz électricité</v>
      </c>
      <c r="B8" s="263">
        <f>'Budget analytique'!$D8</f>
        <v>0</v>
      </c>
      <c r="C8" s="50"/>
      <c r="D8" s="49" t="str">
        <f>'Menu déroulant'!$B2</f>
        <v>Ventes de produits</v>
      </c>
      <c r="E8" s="263">
        <f>'Budget analytique'!$Q8</f>
        <v>2106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15.75" customHeight="1">
      <c r="A9" s="49" t="str">
        <f>'Menu déroulant'!$A3</f>
        <v>Fournitures d'entretien et de bureau</v>
      </c>
      <c r="B9" s="263">
        <f>'Budget analytique'!$D9</f>
        <v>0</v>
      </c>
      <c r="C9" s="50"/>
      <c r="D9" s="49" t="str">
        <f>'Menu déroulant'!$B3</f>
        <v>Ventes / Manifestation de bienfaisance</v>
      </c>
      <c r="E9" s="263">
        <f>'Budget analytique'!$Q9</f>
        <v>0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15.75" customHeight="1">
      <c r="A10" s="49" t="str">
        <f>'Menu déroulant'!$A4</f>
        <v>Fournitures d'activités</v>
      </c>
      <c r="B10" s="263">
        <f>'Budget analytique'!$D10</f>
        <v>910</v>
      </c>
      <c r="C10" s="50"/>
      <c r="D10" s="49" t="str">
        <f>'Menu déroulant'!$B4</f>
        <v>Ventes de prestations de services</v>
      </c>
      <c r="E10" s="263">
        <f>'Budget analytique'!$Q10</f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15.75" customHeight="1">
      <c r="A11" s="49" t="str">
        <f>'Menu déroulant'!$A5</f>
        <v>Petit équipement</v>
      </c>
      <c r="B11" s="263">
        <f>'Budget analytique'!$D11</f>
        <v>300</v>
      </c>
      <c r="C11" s="50"/>
      <c r="D11" s="49" t="str">
        <f>'Menu déroulant'!$B5</f>
        <v>Participation des usagers (sauf cotisations)</v>
      </c>
      <c r="E11" s="263">
        <f>'Budget analytique'!$Q11</f>
        <v>2086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15.75" customHeight="1">
      <c r="A12" s="46" t="s">
        <v>60</v>
      </c>
      <c r="B12" s="264">
        <f>B13+B14+B15+B16</f>
        <v>18530</v>
      </c>
      <c r="C12" s="52"/>
      <c r="D12" s="46" t="s">
        <v>61</v>
      </c>
      <c r="E12" s="264">
        <f>E13+E16+E18+E20+E22+E26+E28+E30+E34</f>
        <v>14820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5.75" customHeight="1">
      <c r="A13" s="49" t="str">
        <f>'Menu déroulant'!$A6</f>
        <v>Locations (loyer et charges locatives)</v>
      </c>
      <c r="B13" s="263">
        <f>'Budget analytique'!$D13</f>
        <v>5490</v>
      </c>
      <c r="C13" s="50"/>
      <c r="D13" s="49" t="str">
        <f>'Menu déroulant'!$B6</f>
        <v>Subventions Etat</v>
      </c>
      <c r="E13" s="263">
        <f>'Budget analytique'!$Q13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5.75" customHeight="1">
      <c r="A14" s="49" t="str">
        <f>'Menu déroulant'!$A7</f>
        <v>Travaux d'entretien et de réparation</v>
      </c>
      <c r="B14" s="263">
        <f>'Budget analytique'!$D14</f>
        <v>0</v>
      </c>
      <c r="C14" s="50"/>
      <c r="D14" s="49"/>
      <c r="E14" s="263" t="str">
        <f>'Budget analytique'!$Q14</f>
        <v/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5.75" customHeight="1">
      <c r="A15" s="49" t="str">
        <f>'Menu déroulant'!$A8</f>
        <v>Assurances</v>
      </c>
      <c r="B15" s="263">
        <f>'Budget analytique'!$D15</f>
        <v>0</v>
      </c>
      <c r="C15" s="50"/>
      <c r="D15" s="49"/>
      <c r="E15" s="263" t="str">
        <f>'Budget analytique'!$Q15</f>
        <v/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15.75" customHeight="1">
      <c r="A16" s="49" t="str">
        <f>'Menu déroulant'!$A9</f>
        <v>Divers services externes</v>
      </c>
      <c r="B16" s="263">
        <f>'Budget analytique'!$D16</f>
        <v>13040</v>
      </c>
      <c r="C16" s="50"/>
      <c r="D16" s="49" t="str">
        <f>'Menu déroulant'!$B7</f>
        <v>ASP - Emploi aidés</v>
      </c>
      <c r="E16" s="263">
        <f>'Budget analytique'!$Q16</f>
        <v>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15.75" customHeight="1">
      <c r="A17" s="46" t="s">
        <v>62</v>
      </c>
      <c r="B17" s="264">
        <f>B18+B19+B20+B21+B22+B23</f>
        <v>0</v>
      </c>
      <c r="C17" s="52"/>
      <c r="D17" s="49"/>
      <c r="E17" s="263" t="str">
        <f>'Budget analytique'!$Q17</f>
        <v/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15.75" customHeight="1">
      <c r="A18" s="49" t="str">
        <f>'Menu déroulant'!$A10</f>
        <v>Rémunération d'intermédiaires et honoraires</v>
      </c>
      <c r="B18" s="263">
        <f>'Budget analytique'!$D18</f>
        <v>0</v>
      </c>
      <c r="C18" s="50"/>
      <c r="D18" s="49" t="str">
        <f>'Menu déroulant'!$B8</f>
        <v>Subventions Europe (FSE, FEDER)</v>
      </c>
      <c r="E18" s="263">
        <f>'Budget analytique'!$Q18</f>
        <v>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5.75" customHeight="1">
      <c r="A19" s="49" t="str">
        <f>'Menu déroulant'!$A11</f>
        <v>Publicité-publications</v>
      </c>
      <c r="B19" s="263">
        <f>'Budget analytique'!$D19</f>
        <v>0</v>
      </c>
      <c r="C19" s="50"/>
      <c r="D19" s="49"/>
      <c r="E19" s="263" t="str">
        <f>'Budget analytique'!$Q19</f>
        <v/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15.75" customHeight="1">
      <c r="A20" s="49" t="str">
        <f>'Menu déroulant'!$A12</f>
        <v>Déplacements</v>
      </c>
      <c r="B20" s="263">
        <f>'Budget analytique'!$D20</f>
        <v>0</v>
      </c>
      <c r="C20" s="50"/>
      <c r="D20" s="49" t="str">
        <f>'Menu déroulant'!$B9</f>
        <v>Subventions Région</v>
      </c>
      <c r="E20" s="263">
        <f>'Budget analytique'!$Q20</f>
        <v>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15.75" customHeight="1">
      <c r="A21" s="49" t="str">
        <f>'Menu déroulant'!$A13</f>
        <v>Missions et réceptions</v>
      </c>
      <c r="B21" s="263">
        <f>'Budget analytique'!$D21</f>
        <v>0</v>
      </c>
      <c r="C21" s="50"/>
      <c r="D21" s="49"/>
      <c r="E21" s="263" t="str">
        <f>'Budget analytique'!$Q21</f>
        <v/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15.75" customHeight="1">
      <c r="A22" s="49" t="str">
        <f>'Menu déroulant'!$A14</f>
        <v>Frais postaux, téléphone &amp; internet</v>
      </c>
      <c r="B22" s="263">
        <f>'Budget analytique'!$D22</f>
        <v>0</v>
      </c>
      <c r="C22" s="50"/>
      <c r="D22" s="49" t="str">
        <f>'Menu déroulant'!$B10</f>
        <v>Subventions Département</v>
      </c>
      <c r="E22" s="263">
        <f>'Budget analytique'!$Q22</f>
        <v>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15.75" customHeight="1">
      <c r="A23" s="49" t="str">
        <f>'Menu déroulant'!$A15</f>
        <v>Services bancaires</v>
      </c>
      <c r="B23" s="263">
        <f>'Budget analytique'!$D23</f>
        <v>0</v>
      </c>
      <c r="C23" s="50"/>
      <c r="D23" s="49" t="s">
        <v>64</v>
      </c>
      <c r="E23" s="263" t="str">
        <f>'Budget analytique'!$Q23</f>
        <v/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5.75" customHeight="1">
      <c r="A24" s="49"/>
      <c r="B24" s="263"/>
      <c r="C24" s="50"/>
      <c r="D24" s="49" t="s">
        <v>64</v>
      </c>
      <c r="E24" s="263" t="str">
        <f>'Budget analytique'!$Q24</f>
        <v/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5.75" customHeight="1">
      <c r="A25" s="46" t="s">
        <v>65</v>
      </c>
      <c r="B25" s="264">
        <f>'Budget analytique'!$D25</f>
        <v>0</v>
      </c>
      <c r="C25" s="52"/>
      <c r="D25" s="49" t="s">
        <v>64</v>
      </c>
      <c r="E25" s="263" t="str">
        <f>'Budget analytique'!$Q25</f>
        <v/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5.75" customHeight="1">
      <c r="A26" s="56"/>
      <c r="B26" s="263"/>
      <c r="C26" s="50"/>
      <c r="D26" s="49" t="str">
        <f>'Menu déroulant'!$B11</f>
        <v>Subventions Ville de Paris</v>
      </c>
      <c r="E26" s="263">
        <f>'Budget analytique'!$Q26</f>
        <v>5170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5.75" customHeight="1">
      <c r="A27" s="46" t="s">
        <v>67</v>
      </c>
      <c r="B27" s="264">
        <f>B28+B29+B30</f>
        <v>0</v>
      </c>
      <c r="C27" s="52"/>
      <c r="D27" s="49"/>
      <c r="E27" s="263" t="str">
        <f>'Budget analytique'!$Q27</f>
        <v/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5.75" customHeight="1">
      <c r="A28" s="49" t="str">
        <f>'Menu déroulant'!$A17</f>
        <v>Salaires bruts</v>
      </c>
      <c r="B28" s="263">
        <f>'Budget analytique'!$D28</f>
        <v>0</v>
      </c>
      <c r="C28" s="50"/>
      <c r="D28" s="49" t="str">
        <f>'Menu déroulant'!$B12</f>
        <v>Subventions organisme semi-public</v>
      </c>
      <c r="E28" s="263">
        <f>'Budget analytique'!$Q28</f>
        <v>9650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5.75" customHeight="1">
      <c r="A29" s="49" t="str">
        <f>'Menu déroulant'!$A18</f>
        <v>Charges sociales</v>
      </c>
      <c r="B29" s="263">
        <f>'Budget analytique'!$D29</f>
        <v>0</v>
      </c>
      <c r="C29" s="50"/>
      <c r="D29" s="49"/>
      <c r="E29" s="263" t="str">
        <f>'Budget analytique'!$Q29</f>
        <v/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5.75" customHeight="1">
      <c r="A30" s="49" t="str">
        <f>'Menu déroulant'!$A19</f>
        <v>Autres charges personnel</v>
      </c>
      <c r="B30" s="263">
        <f>'Budget analytique'!$D30</f>
        <v>0</v>
      </c>
      <c r="C30" s="50"/>
      <c r="D30" s="49" t="str">
        <f>'Menu déroulant'!$B13</f>
        <v>Financements privés (entreprise, fondation)</v>
      </c>
      <c r="E30" s="263">
        <f>'Budget analytique'!$Q30</f>
        <v>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5.75" customHeight="1">
      <c r="A31" s="49"/>
      <c r="B31" s="263"/>
      <c r="C31" s="50"/>
      <c r="D31" s="49" t="s">
        <v>64</v>
      </c>
      <c r="E31" s="263" t="str">
        <f>'Budget analytique'!$Q31</f>
        <v/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5.75" customHeight="1">
      <c r="A32" s="46" t="s">
        <v>70</v>
      </c>
      <c r="B32" s="264">
        <f>'Budget analytique'!$D32</f>
        <v>0</v>
      </c>
      <c r="C32" s="52"/>
      <c r="D32" s="49" t="s">
        <v>64</v>
      </c>
      <c r="E32" s="263" t="str">
        <f>'Budget analytique'!$Q32</f>
        <v/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5.75" customHeight="1">
      <c r="A33" s="49"/>
      <c r="B33" s="263"/>
      <c r="C33" s="50"/>
      <c r="D33" s="49" t="s">
        <v>64</v>
      </c>
      <c r="E33" s="263" t="str">
        <f>'Budget analytique'!$Q33</f>
        <v/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5.75" customHeight="1">
      <c r="A34" s="46" t="s">
        <v>71</v>
      </c>
      <c r="B34" s="264">
        <f>'Budget analytique'!$D34</f>
        <v>0</v>
      </c>
      <c r="C34" s="52"/>
      <c r="D34" s="49" t="str">
        <f>'Menu déroulant'!$B14</f>
        <v>Autre subvention</v>
      </c>
      <c r="E34" s="263">
        <f>'Budget analytique'!$Q34</f>
        <v>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5.75" customHeight="1">
      <c r="A35" s="49"/>
      <c r="B35" s="263"/>
      <c r="C35" s="50"/>
      <c r="D35" s="46" t="s">
        <v>72</v>
      </c>
      <c r="E35" s="264">
        <f>E36+E37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5.75" customHeight="1">
      <c r="A36" s="46" t="s">
        <v>73</v>
      </c>
      <c r="B36" s="264">
        <f>'Budget analytique'!$D36</f>
        <v>0</v>
      </c>
      <c r="C36" s="52"/>
      <c r="D36" s="49" t="str">
        <f>'Menu déroulant'!$B15</f>
        <v>Dons</v>
      </c>
      <c r="E36" s="263">
        <f>'Budget analytique'!$Q36</f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5.75" customHeight="1">
      <c r="A37" s="49"/>
      <c r="B37" s="264"/>
      <c r="C37" s="50"/>
      <c r="D37" s="49" t="str">
        <f>'Menu déroulant'!$B16</f>
        <v>Cotisations</v>
      </c>
      <c r="E37" s="263">
        <f>'Budget analytique'!$Q37</f>
        <v>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5.75" customHeight="1">
      <c r="A38" s="46" t="s">
        <v>74</v>
      </c>
      <c r="B38" s="264">
        <f>'Budget analytique'!$D38</f>
        <v>0</v>
      </c>
      <c r="C38" s="52"/>
      <c r="D38" s="46" t="s">
        <v>75</v>
      </c>
      <c r="E38" s="264">
        <f>'Budget analytique'!$Q38</f>
        <v>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5.75" customHeight="1">
      <c r="A39" s="49"/>
      <c r="B39" s="263"/>
      <c r="C39" s="50"/>
      <c r="D39" s="46" t="s">
        <v>76</v>
      </c>
      <c r="E39" s="264">
        <f>'Budget analytique'!$Q39</f>
        <v>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5.75" customHeight="1">
      <c r="A40" s="49"/>
      <c r="B40" s="263"/>
      <c r="C40" s="50"/>
      <c r="D40" s="49"/>
      <c r="E40" s="26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5.75" customHeight="1">
      <c r="A41" s="49"/>
      <c r="B41" s="263"/>
      <c r="C41" s="50"/>
      <c r="D41" s="49"/>
      <c r="E41" s="26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5.75" customHeight="1">
      <c r="A42" s="46" t="s">
        <v>168</v>
      </c>
      <c r="B42" s="266" t="str">
        <f>B43</f>
        <v>0</v>
      </c>
      <c r="C42" s="267"/>
      <c r="D42" s="46" t="s">
        <v>169</v>
      </c>
      <c r="E42" s="264" t="str">
        <f>'Budget analytique'!$T42</f>
        <v/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5.75" customHeight="1">
      <c r="A43" s="49" t="s">
        <v>170</v>
      </c>
      <c r="B43" s="268" t="str">
        <f>IF(('Budget analytique'!Q55)&lt;0,"0",'Budget analytique'!Q55)</f>
        <v>0</v>
      </c>
      <c r="C43" s="269"/>
      <c r="D43" s="49"/>
      <c r="E43" s="26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5.75" customHeight="1">
      <c r="A44" s="49"/>
      <c r="B44" s="263"/>
      <c r="C44" s="50"/>
      <c r="D44" s="49"/>
      <c r="E44" s="26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5.75" customHeight="1">
      <c r="A45" s="68" t="s">
        <v>77</v>
      </c>
      <c r="B45" s="270">
        <f>B42+B38+B36+B34+B32+B27+B25+B17+B12+B7</f>
        <v>19740</v>
      </c>
      <c r="C45" s="271"/>
      <c r="D45" s="68" t="s">
        <v>78</v>
      </c>
      <c r="E45" s="270">
        <f>E42+E39+E38+E35+E12+E7</f>
        <v>19012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5.75" customHeight="1">
      <c r="A46" s="46" t="s">
        <v>79</v>
      </c>
      <c r="B46" s="272">
        <f>B47+B48+B49</f>
        <v>820</v>
      </c>
      <c r="C46" s="273"/>
      <c r="D46" s="274" t="s">
        <v>80</v>
      </c>
      <c r="E46" s="272">
        <f>E47+E48+E49</f>
        <v>820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5.75" customHeight="1">
      <c r="A47" s="49" t="str">
        <f>'Menu déroulant'!$A21</f>
        <v>Dons en nature</v>
      </c>
      <c r="B47" s="263">
        <f>'Budget analytique'!$D44</f>
        <v>0</v>
      </c>
      <c r="C47" s="263"/>
      <c r="D47" s="275" t="str">
        <f>'Menu déroulant'!$B18</f>
        <v>Dons en nature</v>
      </c>
      <c r="E47" s="263">
        <f>'Budget analytique'!Q44</f>
        <v>0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5.75" customHeight="1">
      <c r="A48" s="49" t="str">
        <f>'Menu déroulant'!$A22</f>
        <v>Mise à disposition de biens &amp; services</v>
      </c>
      <c r="B48" s="263">
        <f>'Budget analytique'!$D45</f>
        <v>100</v>
      </c>
      <c r="C48" s="263"/>
      <c r="D48" s="275" t="str">
        <f>'Menu déroulant'!$B19</f>
        <v>Mise à disposition de biens &amp; services</v>
      </c>
      <c r="E48" s="263">
        <f>'Budget analytique'!Q45</f>
        <v>100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5.75" customHeight="1">
      <c r="A49" s="49" t="str">
        <f>'Menu déroulant'!$A23</f>
        <v>Bénévolat</v>
      </c>
      <c r="B49" s="263">
        <f>'Budget analytique'!$D46</f>
        <v>720</v>
      </c>
      <c r="C49" s="263"/>
      <c r="D49" s="275" t="str">
        <f>'Menu déroulant'!$B20</f>
        <v>Bénévolat</v>
      </c>
      <c r="E49" s="263">
        <f>'Budget analytique'!Q46</f>
        <v>720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5.75" customHeight="1">
      <c r="A50" s="49"/>
      <c r="B50" s="263"/>
      <c r="C50" s="50"/>
      <c r="D50" s="49"/>
      <c r="E50" s="26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5.75" customHeight="1">
      <c r="A51" s="79" t="s">
        <v>81</v>
      </c>
      <c r="B51" s="276">
        <f>B46+B45</f>
        <v>20560</v>
      </c>
      <c r="C51" s="271"/>
      <c r="D51" s="79" t="s">
        <v>82</v>
      </c>
      <c r="E51" s="276">
        <f>E46+E45</f>
        <v>19832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5.75" customHeight="1">
      <c r="A52" s="44"/>
      <c r="B52" s="277"/>
      <c r="C52" s="278"/>
      <c r="D52" s="44"/>
      <c r="E52" s="27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5.75" customHeight="1">
      <c r="A53" s="82">
        <f>TODAY()</f>
        <v>45956</v>
      </c>
      <c r="B53" s="279"/>
      <c r="C53" s="84"/>
      <c r="D53" s="85"/>
      <c r="E53" s="277"/>
      <c r="F53" s="81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5.75" customHeight="1">
      <c r="A54" s="86"/>
      <c r="B54" s="279"/>
      <c r="C54" s="84"/>
      <c r="D54" s="85"/>
      <c r="E54" s="277"/>
      <c r="F54" s="81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5.75" customHeight="1">
      <c r="A55" s="87" t="s">
        <v>83</v>
      </c>
      <c r="F55" s="88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5.75" customHeight="1">
      <c r="A56" s="44"/>
      <c r="B56" s="277"/>
      <c r="C56" s="278"/>
      <c r="D56" s="44"/>
      <c r="E56" s="277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5.75" customHeight="1">
      <c r="A57" s="44"/>
      <c r="B57" s="277"/>
      <c r="C57" s="278"/>
      <c r="D57" s="44"/>
      <c r="E57" s="277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5.75" customHeight="1">
      <c r="A58" s="44"/>
      <c r="B58" s="277"/>
      <c r="C58" s="278"/>
      <c r="D58" s="44"/>
      <c r="E58" s="277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5.75" customHeight="1">
      <c r="A59" s="44"/>
      <c r="B59" s="277"/>
      <c r="C59" s="278"/>
      <c r="D59" s="44"/>
      <c r="E59" s="277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5.75" customHeight="1">
      <c r="A60" s="44"/>
      <c r="B60" s="277"/>
      <c r="C60" s="278"/>
      <c r="D60" s="44"/>
      <c r="E60" s="277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5.75" customHeight="1">
      <c r="A61" s="44"/>
      <c r="B61" s="277"/>
      <c r="C61" s="278"/>
      <c r="D61" s="44"/>
      <c r="E61" s="27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5.75" customHeight="1">
      <c r="A62" s="44"/>
      <c r="B62" s="277"/>
      <c r="C62" s="278"/>
      <c r="D62" s="44"/>
      <c r="E62" s="277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5.75" customHeight="1">
      <c r="A63" s="44"/>
      <c r="B63" s="277"/>
      <c r="C63" s="278"/>
      <c r="D63" s="44"/>
      <c r="E63" s="277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5.75" customHeight="1">
      <c r="A64" s="44"/>
      <c r="B64" s="277"/>
      <c r="C64" s="278"/>
      <c r="D64" s="44"/>
      <c r="E64" s="277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5.75" customHeight="1">
      <c r="A65" s="44"/>
      <c r="B65" s="277"/>
      <c r="C65" s="278"/>
      <c r="D65" s="44"/>
      <c r="E65" s="277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5.75" customHeight="1">
      <c r="A66" s="44"/>
      <c r="B66" s="277"/>
      <c r="C66" s="278"/>
      <c r="D66" s="44"/>
      <c r="E66" s="277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5.75" customHeight="1">
      <c r="A67" s="44"/>
      <c r="B67" s="277"/>
      <c r="C67" s="278"/>
      <c r="D67" s="44"/>
      <c r="E67" s="277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5.75" customHeight="1">
      <c r="A68" s="44"/>
      <c r="B68" s="277"/>
      <c r="C68" s="278"/>
      <c r="D68" s="44"/>
      <c r="E68" s="277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5.75" customHeight="1">
      <c r="A69" s="44"/>
      <c r="B69" s="277"/>
      <c r="C69" s="278"/>
      <c r="D69" s="44"/>
      <c r="E69" s="277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5.75" customHeight="1">
      <c r="A70" s="44"/>
      <c r="B70" s="277"/>
      <c r="C70" s="278"/>
      <c r="D70" s="44"/>
      <c r="E70" s="27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5.75" customHeight="1">
      <c r="A71" s="44"/>
      <c r="B71" s="277"/>
      <c r="C71" s="278"/>
      <c r="D71" s="44"/>
      <c r="E71" s="277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5.75" customHeight="1">
      <c r="A72" s="44"/>
      <c r="B72" s="277"/>
      <c r="C72" s="278"/>
      <c r="D72" s="44"/>
      <c r="E72" s="277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5.75" customHeight="1">
      <c r="A73" s="44"/>
      <c r="B73" s="277"/>
      <c r="C73" s="278"/>
      <c r="D73" s="44"/>
      <c r="E73" s="277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5.75" customHeight="1">
      <c r="A74" s="44"/>
      <c r="B74" s="277"/>
      <c r="C74" s="278"/>
      <c r="D74" s="44"/>
      <c r="E74" s="27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5.75" customHeight="1">
      <c r="A75" s="44"/>
      <c r="B75" s="277"/>
      <c r="C75" s="278"/>
      <c r="D75" s="44"/>
      <c r="E75" s="277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5.75" customHeight="1">
      <c r="A76" s="44"/>
      <c r="B76" s="277"/>
      <c r="C76" s="278"/>
      <c r="D76" s="44"/>
      <c r="E76" s="277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5.75" customHeight="1">
      <c r="A77" s="44"/>
      <c r="B77" s="277"/>
      <c r="C77" s="278"/>
      <c r="D77" s="44"/>
      <c r="E77" s="277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5.75" customHeight="1">
      <c r="A78" s="44"/>
      <c r="B78" s="277"/>
      <c r="C78" s="278"/>
      <c r="D78" s="44"/>
      <c r="E78" s="27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5.75" customHeight="1">
      <c r="A79" s="44"/>
      <c r="B79" s="277"/>
      <c r="C79" s="278"/>
      <c r="D79" s="44"/>
      <c r="E79" s="277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5.75" customHeight="1">
      <c r="A80" s="44"/>
      <c r="B80" s="277"/>
      <c r="C80" s="278"/>
      <c r="D80" s="44"/>
      <c r="E80" s="27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5.75" customHeight="1">
      <c r="A81" s="44"/>
      <c r="B81" s="277"/>
      <c r="C81" s="278"/>
      <c r="D81" s="44"/>
      <c r="E81" s="277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5.75" customHeight="1">
      <c r="A82" s="44"/>
      <c r="B82" s="277"/>
      <c r="C82" s="278"/>
      <c r="D82" s="44"/>
      <c r="E82" s="277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5.75" customHeight="1">
      <c r="A83" s="44"/>
      <c r="B83" s="277"/>
      <c r="C83" s="278"/>
      <c r="D83" s="44"/>
      <c r="E83" s="277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5.75" customHeight="1">
      <c r="A84" s="44"/>
      <c r="B84" s="277"/>
      <c r="C84" s="278"/>
      <c r="D84" s="44"/>
      <c r="E84" s="277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5.75" customHeight="1">
      <c r="A85" s="44"/>
      <c r="B85" s="277"/>
      <c r="C85" s="278"/>
      <c r="D85" s="44"/>
      <c r="E85" s="277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5.75" customHeight="1">
      <c r="A86" s="44"/>
      <c r="B86" s="277"/>
      <c r="C86" s="278"/>
      <c r="D86" s="44"/>
      <c r="E86" s="277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5.75" customHeight="1">
      <c r="A87" s="44"/>
      <c r="B87" s="277"/>
      <c r="C87" s="278"/>
      <c r="D87" s="44"/>
      <c r="E87" s="277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5.75" customHeight="1">
      <c r="A88" s="44"/>
      <c r="B88" s="277"/>
      <c r="C88" s="278"/>
      <c r="D88" s="44"/>
      <c r="E88" s="277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5.75" customHeight="1">
      <c r="A89" s="44"/>
      <c r="B89" s="277"/>
      <c r="C89" s="278"/>
      <c r="D89" s="44"/>
      <c r="E89" s="277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5.75" customHeight="1">
      <c r="A90" s="44"/>
      <c r="B90" s="277"/>
      <c r="C90" s="278"/>
      <c r="D90" s="44"/>
      <c r="E90" s="277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5.75" customHeight="1">
      <c r="A91" s="44"/>
      <c r="B91" s="277"/>
      <c r="C91" s="278"/>
      <c r="D91" s="44"/>
      <c r="E91" s="277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5.75" customHeight="1">
      <c r="A92" s="44"/>
      <c r="B92" s="277"/>
      <c r="C92" s="278"/>
      <c r="D92" s="44"/>
      <c r="E92" s="277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5.75" customHeight="1">
      <c r="A93" s="44"/>
      <c r="B93" s="277"/>
      <c r="C93" s="278"/>
      <c r="D93" s="44"/>
      <c r="E93" s="277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5.75" customHeight="1">
      <c r="A94" s="44"/>
      <c r="B94" s="277"/>
      <c r="C94" s="278"/>
      <c r="D94" s="44"/>
      <c r="E94" s="277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5.75" customHeight="1">
      <c r="A95" s="44"/>
      <c r="B95" s="277"/>
      <c r="C95" s="278"/>
      <c r="D95" s="44"/>
      <c r="E95" s="277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5.75" customHeight="1">
      <c r="A96" s="44"/>
      <c r="B96" s="277"/>
      <c r="C96" s="278"/>
      <c r="D96" s="44"/>
      <c r="E96" s="277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5.75" customHeight="1">
      <c r="A97" s="44"/>
      <c r="B97" s="277"/>
      <c r="C97" s="278"/>
      <c r="D97" s="44"/>
      <c r="E97" s="277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5.75" customHeight="1">
      <c r="A98" s="44"/>
      <c r="B98" s="277"/>
      <c r="C98" s="278"/>
      <c r="D98" s="44"/>
      <c r="E98" s="277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5.75" customHeight="1">
      <c r="A99" s="44"/>
      <c r="B99" s="277"/>
      <c r="C99" s="278"/>
      <c r="D99" s="44"/>
      <c r="E99" s="277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5.75" customHeight="1">
      <c r="A100" s="44"/>
      <c r="B100" s="277"/>
      <c r="C100" s="278"/>
      <c r="D100" s="44"/>
      <c r="E100" s="277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5.75" customHeight="1">
      <c r="A101" s="44"/>
      <c r="B101" s="277"/>
      <c r="C101" s="278"/>
      <c r="D101" s="44"/>
      <c r="E101" s="277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5.75" customHeight="1">
      <c r="A102" s="44"/>
      <c r="B102" s="277"/>
      <c r="C102" s="278"/>
      <c r="D102" s="44"/>
      <c r="E102" s="277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5.75" customHeight="1">
      <c r="A103" s="44"/>
      <c r="B103" s="277"/>
      <c r="C103" s="278"/>
      <c r="D103" s="44"/>
      <c r="E103" s="277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5.75" customHeight="1">
      <c r="A104" s="44"/>
      <c r="B104" s="277"/>
      <c r="C104" s="278"/>
      <c r="D104" s="44"/>
      <c r="E104" s="277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5.75" customHeight="1">
      <c r="A105" s="44"/>
      <c r="B105" s="277"/>
      <c r="C105" s="278"/>
      <c r="D105" s="44"/>
      <c r="E105" s="277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5.75" customHeight="1">
      <c r="A106" s="44"/>
      <c r="B106" s="277"/>
      <c r="C106" s="278"/>
      <c r="D106" s="44"/>
      <c r="E106" s="277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5.75" customHeight="1">
      <c r="A107" s="44"/>
      <c r="B107" s="277"/>
      <c r="C107" s="278"/>
      <c r="D107" s="44"/>
      <c r="E107" s="277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5.75" customHeight="1">
      <c r="A108" s="44"/>
      <c r="B108" s="277"/>
      <c r="C108" s="278"/>
      <c r="D108" s="44"/>
      <c r="E108" s="277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5.75" customHeight="1">
      <c r="A109" s="44"/>
      <c r="B109" s="277"/>
      <c r="C109" s="278"/>
      <c r="D109" s="44"/>
      <c r="E109" s="277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5.75" customHeight="1">
      <c r="A110" s="44"/>
      <c r="B110" s="277"/>
      <c r="C110" s="278"/>
      <c r="D110" s="44"/>
      <c r="E110" s="277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5.75" customHeight="1">
      <c r="A111" s="44"/>
      <c r="B111" s="277"/>
      <c r="C111" s="278"/>
      <c r="D111" s="44"/>
      <c r="E111" s="277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5.75" customHeight="1">
      <c r="A112" s="44"/>
      <c r="B112" s="277"/>
      <c r="C112" s="278"/>
      <c r="D112" s="44"/>
      <c r="E112" s="277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5.75" customHeight="1">
      <c r="A113" s="44"/>
      <c r="B113" s="277"/>
      <c r="C113" s="278"/>
      <c r="D113" s="44"/>
      <c r="E113" s="277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5.75" customHeight="1">
      <c r="A114" s="44"/>
      <c r="B114" s="277"/>
      <c r="C114" s="278"/>
      <c r="D114" s="44"/>
      <c r="E114" s="277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5.75" customHeight="1">
      <c r="A115" s="44"/>
      <c r="B115" s="277"/>
      <c r="C115" s="278"/>
      <c r="D115" s="44"/>
      <c r="E115" s="277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5.75" customHeight="1">
      <c r="A116" s="44"/>
      <c r="B116" s="277"/>
      <c r="C116" s="278"/>
      <c r="D116" s="44"/>
      <c r="E116" s="277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5.75" customHeight="1">
      <c r="A117" s="44"/>
      <c r="B117" s="277"/>
      <c r="C117" s="278"/>
      <c r="D117" s="44"/>
      <c r="E117" s="277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5.75" customHeight="1">
      <c r="A118" s="44"/>
      <c r="B118" s="277"/>
      <c r="C118" s="278"/>
      <c r="D118" s="44"/>
      <c r="E118" s="277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5.75" customHeight="1">
      <c r="A119" s="44"/>
      <c r="B119" s="277"/>
      <c r="C119" s="278"/>
      <c r="D119" s="44"/>
      <c r="E119" s="277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5.75" customHeight="1">
      <c r="A120" s="44"/>
      <c r="B120" s="277"/>
      <c r="C120" s="278"/>
      <c r="D120" s="44"/>
      <c r="E120" s="277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5.75" customHeight="1">
      <c r="A121" s="44"/>
      <c r="B121" s="277"/>
      <c r="C121" s="278"/>
      <c r="D121" s="44"/>
      <c r="E121" s="277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5.75" customHeight="1">
      <c r="A122" s="44"/>
      <c r="B122" s="277"/>
      <c r="C122" s="278"/>
      <c r="D122" s="44"/>
      <c r="E122" s="277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5.75" customHeight="1">
      <c r="A123" s="44"/>
      <c r="B123" s="277"/>
      <c r="C123" s="278"/>
      <c r="D123" s="44"/>
      <c r="E123" s="277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5.75" customHeight="1">
      <c r="A124" s="44"/>
      <c r="B124" s="277"/>
      <c r="C124" s="278"/>
      <c r="D124" s="44"/>
      <c r="E124" s="277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5.75" customHeight="1">
      <c r="A125" s="44"/>
      <c r="B125" s="277"/>
      <c r="C125" s="278"/>
      <c r="D125" s="44"/>
      <c r="E125" s="277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5.75" customHeight="1">
      <c r="A126" s="44"/>
      <c r="B126" s="277"/>
      <c r="C126" s="278"/>
      <c r="D126" s="44"/>
      <c r="E126" s="277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5.75" customHeight="1">
      <c r="A127" s="44"/>
      <c r="B127" s="277"/>
      <c r="C127" s="278"/>
      <c r="D127" s="44"/>
      <c r="E127" s="277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5.75" customHeight="1">
      <c r="A128" s="44"/>
      <c r="B128" s="277"/>
      <c r="C128" s="278"/>
      <c r="D128" s="44"/>
      <c r="E128" s="277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5.75" customHeight="1">
      <c r="A129" s="44"/>
      <c r="B129" s="277"/>
      <c r="C129" s="278"/>
      <c r="D129" s="44"/>
      <c r="E129" s="277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5.75" customHeight="1">
      <c r="A130" s="44"/>
      <c r="B130" s="277"/>
      <c r="C130" s="278"/>
      <c r="D130" s="44"/>
      <c r="E130" s="277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5.75" customHeight="1">
      <c r="A131" s="44"/>
      <c r="B131" s="277"/>
      <c r="C131" s="278"/>
      <c r="D131" s="44"/>
      <c r="E131" s="277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5.75" customHeight="1">
      <c r="A132" s="44"/>
      <c r="B132" s="277"/>
      <c r="C132" s="278"/>
      <c r="D132" s="44"/>
      <c r="E132" s="277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5.75" customHeight="1">
      <c r="A133" s="44"/>
      <c r="B133" s="277"/>
      <c r="C133" s="278"/>
      <c r="D133" s="44"/>
      <c r="E133" s="277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5.75" customHeight="1">
      <c r="A134" s="44"/>
      <c r="B134" s="277"/>
      <c r="C134" s="278"/>
      <c r="D134" s="44"/>
      <c r="E134" s="277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5.75" customHeight="1">
      <c r="A135" s="44"/>
      <c r="B135" s="277"/>
      <c r="C135" s="278"/>
      <c r="D135" s="44"/>
      <c r="E135" s="277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5.75" customHeight="1">
      <c r="A136" s="44"/>
      <c r="B136" s="277"/>
      <c r="C136" s="278"/>
      <c r="D136" s="44"/>
      <c r="E136" s="277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5.75" customHeight="1">
      <c r="A137" s="44"/>
      <c r="B137" s="277"/>
      <c r="C137" s="278"/>
      <c r="D137" s="44"/>
      <c r="E137" s="277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5.75" customHeight="1">
      <c r="A138" s="44"/>
      <c r="B138" s="277"/>
      <c r="C138" s="278"/>
      <c r="D138" s="44"/>
      <c r="E138" s="277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5.75" customHeight="1">
      <c r="A139" s="44"/>
      <c r="B139" s="277"/>
      <c r="C139" s="278"/>
      <c r="D139" s="44"/>
      <c r="E139" s="277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5.75" customHeight="1">
      <c r="A140" s="44"/>
      <c r="B140" s="277"/>
      <c r="C140" s="278"/>
      <c r="D140" s="44"/>
      <c r="E140" s="277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5.75" customHeight="1">
      <c r="A141" s="44"/>
      <c r="B141" s="277"/>
      <c r="C141" s="278"/>
      <c r="D141" s="44"/>
      <c r="E141" s="277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5.75" customHeight="1">
      <c r="A142" s="44"/>
      <c r="B142" s="277"/>
      <c r="C142" s="278"/>
      <c r="D142" s="44"/>
      <c r="E142" s="277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5.75" customHeight="1">
      <c r="A143" s="44"/>
      <c r="B143" s="277"/>
      <c r="C143" s="278"/>
      <c r="D143" s="44"/>
      <c r="E143" s="277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5.75" customHeight="1">
      <c r="A144" s="44"/>
      <c r="B144" s="277"/>
      <c r="C144" s="278"/>
      <c r="D144" s="44"/>
      <c r="E144" s="277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5.75" customHeight="1">
      <c r="A145" s="44"/>
      <c r="B145" s="277"/>
      <c r="C145" s="278"/>
      <c r="D145" s="44"/>
      <c r="E145" s="277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5.75" customHeight="1">
      <c r="A146" s="44"/>
      <c r="B146" s="277"/>
      <c r="C146" s="278"/>
      <c r="D146" s="44"/>
      <c r="E146" s="277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5.75" customHeight="1">
      <c r="A147" s="44"/>
      <c r="B147" s="277"/>
      <c r="C147" s="278"/>
      <c r="D147" s="44"/>
      <c r="E147" s="277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5.75" customHeight="1">
      <c r="A148" s="44"/>
      <c r="B148" s="277"/>
      <c r="C148" s="278"/>
      <c r="D148" s="44"/>
      <c r="E148" s="277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5.75" customHeight="1">
      <c r="A149" s="44"/>
      <c r="B149" s="277"/>
      <c r="C149" s="278"/>
      <c r="D149" s="44"/>
      <c r="E149" s="277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5.75" customHeight="1">
      <c r="A150" s="44"/>
      <c r="B150" s="277"/>
      <c r="C150" s="278"/>
      <c r="D150" s="44"/>
      <c r="E150" s="277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5.75" customHeight="1">
      <c r="A151" s="44"/>
      <c r="B151" s="277"/>
      <c r="C151" s="278"/>
      <c r="D151" s="44"/>
      <c r="E151" s="277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5.75" customHeight="1">
      <c r="A152" s="44"/>
      <c r="B152" s="277"/>
      <c r="C152" s="278"/>
      <c r="D152" s="44"/>
      <c r="E152" s="277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5.75" customHeight="1">
      <c r="A153" s="44"/>
      <c r="B153" s="277"/>
      <c r="C153" s="278"/>
      <c r="D153" s="44"/>
      <c r="E153" s="277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5.75" customHeight="1">
      <c r="A154" s="44"/>
      <c r="B154" s="277"/>
      <c r="C154" s="278"/>
      <c r="D154" s="44"/>
      <c r="E154" s="277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5.75" customHeight="1">
      <c r="A155" s="44"/>
      <c r="B155" s="277"/>
      <c r="C155" s="278"/>
      <c r="D155" s="44"/>
      <c r="E155" s="277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5.75" customHeight="1">
      <c r="A156" s="44"/>
      <c r="B156" s="277"/>
      <c r="C156" s="278"/>
      <c r="D156" s="44"/>
      <c r="E156" s="277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5.75" customHeight="1">
      <c r="A157" s="44"/>
      <c r="B157" s="277"/>
      <c r="C157" s="278"/>
      <c r="D157" s="44"/>
      <c r="E157" s="277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5.75" customHeight="1">
      <c r="A158" s="44"/>
      <c r="B158" s="277"/>
      <c r="C158" s="278"/>
      <c r="D158" s="44"/>
      <c r="E158" s="277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5.75" customHeight="1">
      <c r="A159" s="44"/>
      <c r="B159" s="277"/>
      <c r="C159" s="278"/>
      <c r="D159" s="44"/>
      <c r="E159" s="277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5.75" customHeight="1">
      <c r="A160" s="44"/>
      <c r="B160" s="277"/>
      <c r="C160" s="278"/>
      <c r="D160" s="44"/>
      <c r="E160" s="277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5.75" customHeight="1">
      <c r="A161" s="44"/>
      <c r="B161" s="277"/>
      <c r="C161" s="278"/>
      <c r="D161" s="44"/>
      <c r="E161" s="277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5.75" customHeight="1">
      <c r="A162" s="44"/>
      <c r="B162" s="277"/>
      <c r="C162" s="278"/>
      <c r="D162" s="44"/>
      <c r="E162" s="277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5.75" customHeight="1">
      <c r="A163" s="44"/>
      <c r="B163" s="277"/>
      <c r="C163" s="278"/>
      <c r="D163" s="44"/>
      <c r="E163" s="277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5.75" customHeight="1">
      <c r="A164" s="44"/>
      <c r="B164" s="277"/>
      <c r="C164" s="278"/>
      <c r="D164" s="44"/>
      <c r="E164" s="277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5.75" customHeight="1">
      <c r="A165" s="44"/>
      <c r="B165" s="277"/>
      <c r="C165" s="278"/>
      <c r="D165" s="44"/>
      <c r="E165" s="277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5.75" customHeight="1">
      <c r="A166" s="44"/>
      <c r="B166" s="277"/>
      <c r="C166" s="278"/>
      <c r="D166" s="44"/>
      <c r="E166" s="277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5.75" customHeight="1">
      <c r="A167" s="44"/>
      <c r="B167" s="277"/>
      <c r="C167" s="278"/>
      <c r="D167" s="44"/>
      <c r="E167" s="27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5.75" customHeight="1">
      <c r="A168" s="44"/>
      <c r="B168" s="277"/>
      <c r="C168" s="278"/>
      <c r="D168" s="44"/>
      <c r="E168" s="277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5.75" customHeight="1">
      <c r="A169" s="44"/>
      <c r="B169" s="277"/>
      <c r="C169" s="278"/>
      <c r="D169" s="44"/>
      <c r="E169" s="277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5.75" customHeight="1">
      <c r="A170" s="44"/>
      <c r="B170" s="277"/>
      <c r="C170" s="278"/>
      <c r="D170" s="44"/>
      <c r="E170" s="277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5.75" customHeight="1">
      <c r="A171" s="44"/>
      <c r="B171" s="277"/>
      <c r="C171" s="278"/>
      <c r="D171" s="44"/>
      <c r="E171" s="277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5.75" customHeight="1">
      <c r="A172" s="44"/>
      <c r="B172" s="277"/>
      <c r="C172" s="278"/>
      <c r="D172" s="44"/>
      <c r="E172" s="277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5.75" customHeight="1">
      <c r="A173" s="44"/>
      <c r="B173" s="277"/>
      <c r="C173" s="278"/>
      <c r="D173" s="44"/>
      <c r="E173" s="277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5.75" customHeight="1">
      <c r="A174" s="44"/>
      <c r="B174" s="277"/>
      <c r="C174" s="278"/>
      <c r="D174" s="44"/>
      <c r="E174" s="277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5.75" customHeight="1">
      <c r="A175" s="44"/>
      <c r="B175" s="277"/>
      <c r="C175" s="278"/>
      <c r="D175" s="44"/>
      <c r="E175" s="277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5.75" customHeight="1">
      <c r="A176" s="44"/>
      <c r="B176" s="277"/>
      <c r="C176" s="278"/>
      <c r="D176" s="44"/>
      <c r="E176" s="277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5.75" customHeight="1">
      <c r="A177" s="44"/>
      <c r="B177" s="277"/>
      <c r="C177" s="278"/>
      <c r="D177" s="44"/>
      <c r="E177" s="2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5.75" customHeight="1">
      <c r="A178" s="44"/>
      <c r="B178" s="277"/>
      <c r="C178" s="278"/>
      <c r="D178" s="44"/>
      <c r="E178" s="277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5.75" customHeight="1">
      <c r="A179" s="44"/>
      <c r="B179" s="277"/>
      <c r="C179" s="278"/>
      <c r="D179" s="44"/>
      <c r="E179" s="277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5.75" customHeight="1">
      <c r="A180" s="44"/>
      <c r="B180" s="277"/>
      <c r="C180" s="278"/>
      <c r="D180" s="44"/>
      <c r="E180" s="277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5.75" customHeight="1">
      <c r="A181" s="44"/>
      <c r="B181" s="277"/>
      <c r="C181" s="278"/>
      <c r="D181" s="44"/>
      <c r="E181" s="277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5.75" customHeight="1">
      <c r="A182" s="44"/>
      <c r="B182" s="277"/>
      <c r="C182" s="278"/>
      <c r="D182" s="44"/>
      <c r="E182" s="277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5.75" customHeight="1">
      <c r="A183" s="44"/>
      <c r="B183" s="277"/>
      <c r="C183" s="278"/>
      <c r="D183" s="44"/>
      <c r="E183" s="277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5.75" customHeight="1">
      <c r="A184" s="44"/>
      <c r="B184" s="277"/>
      <c r="C184" s="278"/>
      <c r="D184" s="44"/>
      <c r="E184" s="277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5.75" customHeight="1">
      <c r="A185" s="44"/>
      <c r="B185" s="277"/>
      <c r="C185" s="278"/>
      <c r="D185" s="44"/>
      <c r="E185" s="277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5.75" customHeight="1">
      <c r="A186" s="44"/>
      <c r="B186" s="277"/>
      <c r="C186" s="278"/>
      <c r="D186" s="44"/>
      <c r="E186" s="277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5.75" customHeight="1">
      <c r="A187" s="44"/>
      <c r="B187" s="277"/>
      <c r="C187" s="278"/>
      <c r="D187" s="44"/>
      <c r="E187" s="27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5.75" customHeight="1">
      <c r="A188" s="44"/>
      <c r="B188" s="277"/>
      <c r="C188" s="278"/>
      <c r="D188" s="44"/>
      <c r="E188" s="277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5.75" customHeight="1">
      <c r="A189" s="44"/>
      <c r="B189" s="277"/>
      <c r="C189" s="278"/>
      <c r="D189" s="44"/>
      <c r="E189" s="277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5.75" customHeight="1">
      <c r="A190" s="44"/>
      <c r="B190" s="277"/>
      <c r="C190" s="278"/>
      <c r="D190" s="44"/>
      <c r="E190" s="277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5.75" customHeight="1">
      <c r="A191" s="44"/>
      <c r="B191" s="277"/>
      <c r="C191" s="278"/>
      <c r="D191" s="44"/>
      <c r="E191" s="277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5.75" customHeight="1">
      <c r="A192" s="44"/>
      <c r="B192" s="277"/>
      <c r="C192" s="278"/>
      <c r="D192" s="44"/>
      <c r="E192" s="277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5.75" customHeight="1">
      <c r="A193" s="44"/>
      <c r="B193" s="277"/>
      <c r="C193" s="278"/>
      <c r="D193" s="44"/>
      <c r="E193" s="277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5.75" customHeight="1">
      <c r="A194" s="44"/>
      <c r="B194" s="277"/>
      <c r="C194" s="278"/>
      <c r="D194" s="44"/>
      <c r="E194" s="277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5.75" customHeight="1">
      <c r="A195" s="44"/>
      <c r="B195" s="277"/>
      <c r="C195" s="278"/>
      <c r="D195" s="44"/>
      <c r="E195" s="277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5.75" customHeight="1">
      <c r="A196" s="44"/>
      <c r="B196" s="277"/>
      <c r="C196" s="278"/>
      <c r="D196" s="44"/>
      <c r="E196" s="277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5.75" customHeight="1">
      <c r="A197" s="44"/>
      <c r="B197" s="277"/>
      <c r="C197" s="278"/>
      <c r="D197" s="44"/>
      <c r="E197" s="27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5.75" customHeight="1">
      <c r="A198" s="44"/>
      <c r="B198" s="277"/>
      <c r="C198" s="278"/>
      <c r="D198" s="44"/>
      <c r="E198" s="277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5.75" customHeight="1">
      <c r="A199" s="44"/>
      <c r="B199" s="277"/>
      <c r="C199" s="278"/>
      <c r="D199" s="44"/>
      <c r="E199" s="277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5.75" customHeight="1">
      <c r="A200" s="44"/>
      <c r="B200" s="277"/>
      <c r="C200" s="278"/>
      <c r="D200" s="44"/>
      <c r="E200" s="277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5.75" customHeight="1">
      <c r="A201" s="44"/>
      <c r="B201" s="277"/>
      <c r="C201" s="278"/>
      <c r="D201" s="44"/>
      <c r="E201" s="277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5.75" customHeight="1">
      <c r="A202" s="44"/>
      <c r="B202" s="277"/>
      <c r="C202" s="278"/>
      <c r="D202" s="44"/>
      <c r="E202" s="277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5.75" customHeight="1">
      <c r="A203" s="44"/>
      <c r="B203" s="277"/>
      <c r="C203" s="278"/>
      <c r="D203" s="44"/>
      <c r="E203" s="277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5.75" customHeight="1">
      <c r="A204" s="44"/>
      <c r="B204" s="277"/>
      <c r="C204" s="278"/>
      <c r="D204" s="44"/>
      <c r="E204" s="277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5.75" customHeight="1">
      <c r="A205" s="44"/>
      <c r="B205" s="277"/>
      <c r="C205" s="278"/>
      <c r="D205" s="44"/>
      <c r="E205" s="277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5.75" customHeight="1">
      <c r="A206" s="44"/>
      <c r="B206" s="277"/>
      <c r="C206" s="278"/>
      <c r="D206" s="44"/>
      <c r="E206" s="277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5.75" customHeight="1">
      <c r="A207" s="44"/>
      <c r="B207" s="277"/>
      <c r="C207" s="278"/>
      <c r="D207" s="44"/>
      <c r="E207" s="27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5.75" customHeight="1">
      <c r="A208" s="44"/>
      <c r="B208" s="277"/>
      <c r="C208" s="278"/>
      <c r="D208" s="44"/>
      <c r="E208" s="277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5.75" customHeight="1">
      <c r="A209" s="44"/>
      <c r="B209" s="277"/>
      <c r="C209" s="278"/>
      <c r="D209" s="44"/>
      <c r="E209" s="277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5.75" customHeight="1">
      <c r="A210" s="44"/>
      <c r="B210" s="277"/>
      <c r="C210" s="278"/>
      <c r="D210" s="44"/>
      <c r="E210" s="277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5.75" customHeight="1">
      <c r="A211" s="44"/>
      <c r="B211" s="277"/>
      <c r="C211" s="278"/>
      <c r="D211" s="44"/>
      <c r="E211" s="277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5.75" customHeight="1">
      <c r="A212" s="44"/>
      <c r="B212" s="277"/>
      <c r="C212" s="278"/>
      <c r="D212" s="44"/>
      <c r="E212" s="277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5.75" customHeight="1">
      <c r="A213" s="44"/>
      <c r="B213" s="277"/>
      <c r="C213" s="278"/>
      <c r="D213" s="44"/>
      <c r="E213" s="277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5.75" customHeight="1">
      <c r="A214" s="44"/>
      <c r="B214" s="277"/>
      <c r="C214" s="278"/>
      <c r="D214" s="44"/>
      <c r="E214" s="277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5.75" customHeight="1">
      <c r="A215" s="44"/>
      <c r="B215" s="277"/>
      <c r="C215" s="278"/>
      <c r="D215" s="44"/>
      <c r="E215" s="277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5.75" customHeight="1">
      <c r="A216" s="44"/>
      <c r="B216" s="277"/>
      <c r="C216" s="278"/>
      <c r="D216" s="44"/>
      <c r="E216" s="277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5.75" customHeight="1">
      <c r="A217" s="44"/>
      <c r="B217" s="277"/>
      <c r="C217" s="278"/>
      <c r="D217" s="44"/>
      <c r="E217" s="277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5.75" customHeight="1">
      <c r="A218" s="44"/>
      <c r="B218" s="277"/>
      <c r="C218" s="278"/>
      <c r="D218" s="44"/>
      <c r="E218" s="277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5.75" customHeight="1">
      <c r="A219" s="44"/>
      <c r="B219" s="277"/>
      <c r="C219" s="278"/>
      <c r="D219" s="44"/>
      <c r="E219" s="277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5.75" customHeight="1">
      <c r="A220" s="44"/>
      <c r="B220" s="277"/>
      <c r="C220" s="278"/>
      <c r="D220" s="44"/>
      <c r="E220" s="277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5.75" customHeight="1">
      <c r="A221" s="44"/>
      <c r="B221" s="277"/>
      <c r="C221" s="278"/>
      <c r="D221" s="44"/>
      <c r="E221" s="277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5.75" customHeight="1">
      <c r="A222" s="44"/>
      <c r="B222" s="277"/>
      <c r="C222" s="278"/>
      <c r="D222" s="44"/>
      <c r="E222" s="277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5.75" customHeight="1">
      <c r="A223" s="44"/>
      <c r="B223" s="277"/>
      <c r="C223" s="278"/>
      <c r="D223" s="44"/>
      <c r="E223" s="277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5.75" customHeight="1">
      <c r="A224" s="44"/>
      <c r="B224" s="277"/>
      <c r="C224" s="278"/>
      <c r="D224" s="44"/>
      <c r="E224" s="277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5.75" customHeight="1">
      <c r="A225" s="44"/>
      <c r="B225" s="277"/>
      <c r="C225" s="278"/>
      <c r="D225" s="44"/>
      <c r="E225" s="277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5.75" customHeight="1">
      <c r="A226" s="44"/>
      <c r="B226" s="277"/>
      <c r="C226" s="278"/>
      <c r="D226" s="44"/>
      <c r="E226" s="277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5.75" customHeight="1">
      <c r="A227" s="44"/>
      <c r="B227" s="277"/>
      <c r="C227" s="278"/>
      <c r="D227" s="44"/>
      <c r="E227" s="277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5.75" customHeight="1">
      <c r="A228" s="44"/>
      <c r="B228" s="277"/>
      <c r="C228" s="278"/>
      <c r="D228" s="44"/>
      <c r="E228" s="277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5.75" customHeight="1">
      <c r="A229" s="44"/>
      <c r="B229" s="277"/>
      <c r="C229" s="278"/>
      <c r="D229" s="44"/>
      <c r="E229" s="277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5.75" customHeight="1">
      <c r="A230" s="44"/>
      <c r="B230" s="277"/>
      <c r="C230" s="278"/>
      <c r="D230" s="44"/>
      <c r="E230" s="277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5.75" customHeight="1">
      <c r="A231" s="44"/>
      <c r="B231" s="277"/>
      <c r="C231" s="278"/>
      <c r="D231" s="44"/>
      <c r="E231" s="277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5.75" customHeight="1">
      <c r="A232" s="44"/>
      <c r="B232" s="277"/>
      <c r="C232" s="278"/>
      <c r="D232" s="44"/>
      <c r="E232" s="277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5.75" customHeight="1">
      <c r="A233" s="44"/>
      <c r="B233" s="277"/>
      <c r="C233" s="278"/>
      <c r="D233" s="44"/>
      <c r="E233" s="277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5.75" customHeight="1">
      <c r="A234" s="44"/>
      <c r="B234" s="277"/>
      <c r="C234" s="278"/>
      <c r="D234" s="44"/>
      <c r="E234" s="277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5.75" customHeight="1">
      <c r="A235" s="44"/>
      <c r="B235" s="277"/>
      <c r="C235" s="278"/>
      <c r="D235" s="44"/>
      <c r="E235" s="277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5.75" customHeight="1">
      <c r="A236" s="44"/>
      <c r="B236" s="277"/>
      <c r="C236" s="278"/>
      <c r="D236" s="44"/>
      <c r="E236" s="277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5.75" customHeight="1">
      <c r="A237" s="44"/>
      <c r="B237" s="277"/>
      <c r="C237" s="278"/>
      <c r="D237" s="44"/>
      <c r="E237" s="277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5.75" customHeight="1">
      <c r="A238" s="44"/>
      <c r="B238" s="277"/>
      <c r="C238" s="278"/>
      <c r="D238" s="44"/>
      <c r="E238" s="277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5.75" customHeight="1">
      <c r="A239" s="44"/>
      <c r="B239" s="277"/>
      <c r="C239" s="278"/>
      <c r="D239" s="44"/>
      <c r="E239" s="277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>
      <c r="A240" s="44"/>
      <c r="B240" s="277"/>
      <c r="C240" s="278"/>
      <c r="D240" s="44"/>
      <c r="E240" s="277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5.75" customHeight="1">
      <c r="A241" s="44"/>
      <c r="B241" s="277"/>
      <c r="C241" s="278"/>
      <c r="D241" s="44"/>
      <c r="E241" s="277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5.75" customHeight="1">
      <c r="A242" s="44"/>
      <c r="B242" s="277"/>
      <c r="C242" s="278"/>
      <c r="D242" s="44"/>
      <c r="E242" s="277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5.75" customHeight="1">
      <c r="A243" s="44"/>
      <c r="B243" s="277"/>
      <c r="C243" s="278"/>
      <c r="D243" s="44"/>
      <c r="E243" s="277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5.75" customHeight="1">
      <c r="A244" s="44"/>
      <c r="B244" s="277"/>
      <c r="C244" s="278"/>
      <c r="D244" s="44"/>
      <c r="E244" s="277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5.75" customHeight="1">
      <c r="A245" s="44"/>
      <c r="B245" s="277"/>
      <c r="C245" s="278"/>
      <c r="D245" s="44"/>
      <c r="E245" s="277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5.75" customHeight="1">
      <c r="A246" s="44"/>
      <c r="B246" s="277"/>
      <c r="C246" s="278"/>
      <c r="D246" s="44"/>
      <c r="E246" s="277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5.75" customHeight="1">
      <c r="A247" s="44"/>
      <c r="B247" s="277"/>
      <c r="C247" s="278"/>
      <c r="D247" s="44"/>
      <c r="E247" s="277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5.75" customHeight="1">
      <c r="A248" s="44"/>
      <c r="B248" s="277"/>
      <c r="C248" s="278"/>
      <c r="D248" s="44"/>
      <c r="E248" s="277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5.75" customHeight="1">
      <c r="A249" s="44"/>
      <c r="B249" s="277"/>
      <c r="C249" s="278"/>
      <c r="D249" s="44"/>
      <c r="E249" s="277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5.75" customHeight="1">
      <c r="A250" s="44"/>
      <c r="B250" s="277"/>
      <c r="C250" s="278"/>
      <c r="D250" s="44"/>
      <c r="E250" s="277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5.75" customHeight="1">
      <c r="A251" s="44"/>
      <c r="B251" s="277"/>
      <c r="C251" s="278"/>
      <c r="D251" s="44"/>
      <c r="E251" s="277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5.75" customHeight="1">
      <c r="A252" s="44"/>
      <c r="B252" s="277"/>
      <c r="C252" s="278"/>
      <c r="D252" s="44"/>
      <c r="E252" s="277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5.75" customHeight="1">
      <c r="A253" s="44"/>
      <c r="B253" s="277"/>
      <c r="C253" s="278"/>
      <c r="D253" s="44"/>
      <c r="E253" s="277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5.75" customHeight="1">
      <c r="A254" s="44"/>
      <c r="B254" s="277"/>
      <c r="C254" s="278"/>
      <c r="D254" s="44"/>
      <c r="E254" s="277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5.75" customHeight="1">
      <c r="A255" s="44"/>
      <c r="B255" s="277"/>
      <c r="C255" s="278"/>
      <c r="D255" s="44"/>
      <c r="E255" s="277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5.75" customHeight="1">
      <c r="A256" s="44"/>
      <c r="B256" s="280"/>
      <c r="C256" s="44"/>
      <c r="D256" s="44"/>
      <c r="E256" s="280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5.75" customHeight="1">
      <c r="A257" s="44"/>
      <c r="B257" s="280"/>
      <c r="C257" s="44"/>
      <c r="D257" s="44"/>
      <c r="E257" s="280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5.75" customHeight="1">
      <c r="A258" s="44"/>
      <c r="B258" s="280"/>
      <c r="C258" s="44"/>
      <c r="D258" s="44"/>
      <c r="E258" s="280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5.75" customHeight="1">
      <c r="A259" s="44"/>
      <c r="B259" s="280"/>
      <c r="C259" s="44"/>
      <c r="D259" s="44"/>
      <c r="E259" s="280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5.75" customHeight="1">
      <c r="A260" s="44"/>
      <c r="B260" s="280"/>
      <c r="C260" s="44"/>
      <c r="D260" s="44"/>
      <c r="E260" s="280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5.75" customHeight="1">
      <c r="A261" s="44"/>
      <c r="B261" s="280"/>
      <c r="C261" s="44"/>
      <c r="D261" s="44"/>
      <c r="E261" s="280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5.75" customHeight="1">
      <c r="A262" s="44"/>
      <c r="B262" s="280"/>
      <c r="C262" s="44"/>
      <c r="D262" s="44"/>
      <c r="E262" s="280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5.75" customHeight="1">
      <c r="A263" s="44"/>
      <c r="B263" s="280"/>
      <c r="C263" s="44"/>
      <c r="D263" s="44"/>
      <c r="E263" s="280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5.75" customHeight="1">
      <c r="A264" s="44"/>
      <c r="B264" s="280"/>
      <c r="C264" s="44"/>
      <c r="D264" s="44"/>
      <c r="E264" s="280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5.75" customHeight="1">
      <c r="A265" s="44"/>
      <c r="B265" s="280"/>
      <c r="C265" s="44"/>
      <c r="D265" s="44"/>
      <c r="E265" s="280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5.75" customHeight="1">
      <c r="A266" s="44"/>
      <c r="B266" s="280"/>
      <c r="C266" s="44"/>
      <c r="D266" s="44"/>
      <c r="E266" s="280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5.75" customHeight="1">
      <c r="A267" s="44"/>
      <c r="B267" s="280"/>
      <c r="C267" s="44"/>
      <c r="D267" s="44"/>
      <c r="E267" s="280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5.75" customHeight="1">
      <c r="A268" s="44"/>
      <c r="B268" s="280"/>
      <c r="C268" s="44"/>
      <c r="D268" s="44"/>
      <c r="E268" s="280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5.75" customHeight="1">
      <c r="A269" s="44"/>
      <c r="B269" s="280"/>
      <c r="C269" s="44"/>
      <c r="D269" s="44"/>
      <c r="E269" s="280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5.75" customHeight="1">
      <c r="A270" s="44"/>
      <c r="B270" s="280"/>
      <c r="C270" s="44"/>
      <c r="D270" s="44"/>
      <c r="E270" s="280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5.75" customHeight="1">
      <c r="A271" s="44"/>
      <c r="B271" s="280"/>
      <c r="C271" s="44"/>
      <c r="D271" s="44"/>
      <c r="E271" s="280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5.75" customHeight="1">
      <c r="A272" s="44"/>
      <c r="B272" s="280"/>
      <c r="C272" s="44"/>
      <c r="D272" s="44"/>
      <c r="E272" s="280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5.75" customHeight="1">
      <c r="A273" s="44"/>
      <c r="B273" s="280"/>
      <c r="C273" s="44"/>
      <c r="D273" s="44"/>
      <c r="E273" s="280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5.75" customHeight="1">
      <c r="A274" s="44"/>
      <c r="B274" s="280"/>
      <c r="C274" s="44"/>
      <c r="D274" s="44"/>
      <c r="E274" s="280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5.75" customHeight="1">
      <c r="A275" s="44"/>
      <c r="B275" s="280"/>
      <c r="C275" s="44"/>
      <c r="D275" s="44"/>
      <c r="E275" s="280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5.75" customHeight="1">
      <c r="A276" s="44"/>
      <c r="B276" s="280"/>
      <c r="C276" s="44"/>
      <c r="D276" s="44"/>
      <c r="E276" s="280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5.75" customHeight="1">
      <c r="A277" s="44"/>
      <c r="B277" s="280"/>
      <c r="C277" s="44"/>
      <c r="D277" s="44"/>
      <c r="E277" s="280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5.75" customHeight="1">
      <c r="A278" s="44"/>
      <c r="B278" s="280"/>
      <c r="C278" s="44"/>
      <c r="D278" s="44"/>
      <c r="E278" s="280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5.75" customHeight="1">
      <c r="A279" s="44"/>
      <c r="B279" s="280"/>
      <c r="C279" s="44"/>
      <c r="D279" s="44"/>
      <c r="E279" s="280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5.75" customHeight="1">
      <c r="A280" s="44"/>
      <c r="B280" s="280"/>
      <c r="C280" s="44"/>
      <c r="D280" s="44"/>
      <c r="E280" s="280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5.75" customHeight="1">
      <c r="A281" s="44"/>
      <c r="B281" s="280"/>
      <c r="C281" s="44"/>
      <c r="D281" s="44"/>
      <c r="E281" s="280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5.75" customHeight="1">
      <c r="A282" s="44"/>
      <c r="B282" s="280"/>
      <c r="C282" s="44"/>
      <c r="D282" s="44"/>
      <c r="E282" s="280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5.75" customHeight="1">
      <c r="A283" s="44"/>
      <c r="B283" s="280"/>
      <c r="C283" s="44"/>
      <c r="D283" s="44"/>
      <c r="E283" s="280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5.75" customHeight="1">
      <c r="A284" s="44"/>
      <c r="B284" s="280"/>
      <c r="C284" s="44"/>
      <c r="D284" s="44"/>
      <c r="E284" s="280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5.75" customHeight="1">
      <c r="A285" s="44"/>
      <c r="B285" s="280"/>
      <c r="C285" s="44"/>
      <c r="D285" s="44"/>
      <c r="E285" s="280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5.75" customHeight="1">
      <c r="A286" s="44"/>
      <c r="B286" s="280"/>
      <c r="C286" s="44"/>
      <c r="D286" s="44"/>
      <c r="E286" s="280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5.75" customHeight="1">
      <c r="A287" s="44"/>
      <c r="B287" s="280"/>
      <c r="C287" s="44"/>
      <c r="D287" s="44"/>
      <c r="E287" s="280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5.75" customHeight="1">
      <c r="A288" s="44"/>
      <c r="B288" s="280"/>
      <c r="C288" s="44"/>
      <c r="D288" s="44"/>
      <c r="E288" s="280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5.75" customHeight="1">
      <c r="A289" s="44"/>
      <c r="B289" s="280"/>
      <c r="C289" s="44"/>
      <c r="D289" s="44"/>
      <c r="E289" s="280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5.75" customHeight="1">
      <c r="A290" s="44"/>
      <c r="B290" s="280"/>
      <c r="C290" s="44"/>
      <c r="D290" s="44"/>
      <c r="E290" s="280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5.75" customHeight="1">
      <c r="A291" s="44"/>
      <c r="B291" s="280"/>
      <c r="C291" s="44"/>
      <c r="D291" s="44"/>
      <c r="E291" s="280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5.75" customHeight="1">
      <c r="A292" s="44"/>
      <c r="B292" s="280"/>
      <c r="C292" s="44"/>
      <c r="D292" s="44"/>
      <c r="E292" s="280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5.75" customHeight="1">
      <c r="A293" s="44"/>
      <c r="B293" s="280"/>
      <c r="C293" s="44"/>
      <c r="D293" s="44"/>
      <c r="E293" s="280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5.75" customHeight="1">
      <c r="A294" s="44"/>
      <c r="B294" s="280"/>
      <c r="C294" s="44"/>
      <c r="D294" s="44"/>
      <c r="E294" s="280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5.75" customHeight="1">
      <c r="A295" s="44"/>
      <c r="B295" s="280"/>
      <c r="C295" s="44"/>
      <c r="D295" s="44"/>
      <c r="E295" s="280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5.75" customHeight="1">
      <c r="A296" s="44"/>
      <c r="B296" s="280"/>
      <c r="C296" s="44"/>
      <c r="D296" s="44"/>
      <c r="E296" s="280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5.75" customHeight="1">
      <c r="A297" s="44"/>
      <c r="B297" s="280"/>
      <c r="C297" s="44"/>
      <c r="D297" s="44"/>
      <c r="E297" s="280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5.75" customHeight="1">
      <c r="A298" s="44"/>
      <c r="B298" s="280"/>
      <c r="C298" s="44"/>
      <c r="D298" s="44"/>
      <c r="E298" s="280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5.75" customHeight="1">
      <c r="A299" s="44"/>
      <c r="B299" s="280"/>
      <c r="C299" s="44"/>
      <c r="D299" s="44"/>
      <c r="E299" s="280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5.75" customHeight="1">
      <c r="A300" s="44"/>
      <c r="B300" s="280"/>
      <c r="C300" s="44"/>
      <c r="D300" s="44"/>
      <c r="E300" s="280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5.75" customHeight="1">
      <c r="A301" s="44"/>
      <c r="B301" s="280"/>
      <c r="C301" s="44"/>
      <c r="D301" s="44"/>
      <c r="E301" s="280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5.75" customHeight="1">
      <c r="A302" s="44"/>
      <c r="B302" s="280"/>
      <c r="C302" s="44"/>
      <c r="D302" s="44"/>
      <c r="E302" s="280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5.75" customHeight="1">
      <c r="A303" s="44"/>
      <c r="B303" s="280"/>
      <c r="C303" s="44"/>
      <c r="D303" s="44"/>
      <c r="E303" s="280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5.75" customHeight="1">
      <c r="A304" s="44"/>
      <c r="B304" s="280"/>
      <c r="C304" s="44"/>
      <c r="D304" s="44"/>
      <c r="E304" s="280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5.75" customHeight="1">
      <c r="A305" s="44"/>
      <c r="B305" s="280"/>
      <c r="C305" s="44"/>
      <c r="D305" s="44"/>
      <c r="E305" s="280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5.75" customHeight="1">
      <c r="A306" s="44"/>
      <c r="B306" s="280"/>
      <c r="C306" s="44"/>
      <c r="D306" s="44"/>
      <c r="E306" s="280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5.75" customHeight="1">
      <c r="A307" s="44"/>
      <c r="B307" s="280"/>
      <c r="C307" s="44"/>
      <c r="D307" s="44"/>
      <c r="E307" s="280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5.75" customHeight="1">
      <c r="A308" s="44"/>
      <c r="B308" s="280"/>
      <c r="C308" s="44"/>
      <c r="D308" s="44"/>
      <c r="E308" s="280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5.75" customHeight="1">
      <c r="A309" s="44"/>
      <c r="B309" s="280"/>
      <c r="C309" s="44"/>
      <c r="D309" s="44"/>
      <c r="E309" s="280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5.75" customHeight="1">
      <c r="A310" s="44"/>
      <c r="B310" s="280"/>
      <c r="C310" s="44"/>
      <c r="D310" s="44"/>
      <c r="E310" s="280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5.75" customHeight="1">
      <c r="A311" s="44"/>
      <c r="B311" s="280"/>
      <c r="C311" s="44"/>
      <c r="D311" s="44"/>
      <c r="E311" s="280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5.75" customHeight="1">
      <c r="A312" s="44"/>
      <c r="B312" s="280"/>
      <c r="C312" s="44"/>
      <c r="D312" s="44"/>
      <c r="E312" s="280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5.75" customHeight="1">
      <c r="A313" s="44"/>
      <c r="B313" s="280"/>
      <c r="C313" s="44"/>
      <c r="D313" s="44"/>
      <c r="E313" s="280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5.75" customHeight="1">
      <c r="A314" s="44"/>
      <c r="B314" s="280"/>
      <c r="C314" s="44"/>
      <c r="D314" s="44"/>
      <c r="E314" s="280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5.75" customHeight="1">
      <c r="A315" s="44"/>
      <c r="B315" s="280"/>
      <c r="C315" s="44"/>
      <c r="D315" s="44"/>
      <c r="E315" s="280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5.75" customHeight="1">
      <c r="A316" s="44"/>
      <c r="B316" s="280"/>
      <c r="C316" s="44"/>
      <c r="D316" s="44"/>
      <c r="E316" s="280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5.75" customHeight="1">
      <c r="A317" s="44"/>
      <c r="B317" s="280"/>
      <c r="C317" s="44"/>
      <c r="D317" s="44"/>
      <c r="E317" s="280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5.75" customHeight="1">
      <c r="A318" s="44"/>
      <c r="B318" s="280"/>
      <c r="C318" s="44"/>
      <c r="D318" s="44"/>
      <c r="E318" s="280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5.75" customHeight="1">
      <c r="A319" s="44"/>
      <c r="B319" s="280"/>
      <c r="C319" s="44"/>
      <c r="D319" s="44"/>
      <c r="E319" s="280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5.75" customHeight="1">
      <c r="A320" s="44"/>
      <c r="B320" s="280"/>
      <c r="C320" s="44"/>
      <c r="D320" s="44"/>
      <c r="E320" s="280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5.75" customHeight="1">
      <c r="A321" s="44"/>
      <c r="B321" s="280"/>
      <c r="C321" s="44"/>
      <c r="D321" s="44"/>
      <c r="E321" s="280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5.75" customHeight="1">
      <c r="A322" s="44"/>
      <c r="B322" s="280"/>
      <c r="C322" s="44"/>
      <c r="D322" s="44"/>
      <c r="E322" s="280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5.75" customHeight="1">
      <c r="A323" s="44"/>
      <c r="B323" s="280"/>
      <c r="C323" s="44"/>
      <c r="D323" s="44"/>
      <c r="E323" s="280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5.75" customHeight="1">
      <c r="A324" s="44"/>
      <c r="B324" s="280"/>
      <c r="C324" s="44"/>
      <c r="D324" s="44"/>
      <c r="E324" s="280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5.75" customHeight="1">
      <c r="A325" s="44"/>
      <c r="B325" s="280"/>
      <c r="C325" s="44"/>
      <c r="D325" s="44"/>
      <c r="E325" s="280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5.75" customHeight="1">
      <c r="A326" s="44"/>
      <c r="B326" s="280"/>
      <c r="C326" s="44"/>
      <c r="D326" s="44"/>
      <c r="E326" s="280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5.75" customHeight="1">
      <c r="A327" s="44"/>
      <c r="B327" s="280"/>
      <c r="C327" s="44"/>
      <c r="D327" s="44"/>
      <c r="E327" s="280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5.75" customHeight="1">
      <c r="A328" s="44"/>
      <c r="B328" s="280"/>
      <c r="C328" s="44"/>
      <c r="D328" s="44"/>
      <c r="E328" s="280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5.75" customHeight="1">
      <c r="A329" s="44"/>
      <c r="B329" s="280"/>
      <c r="C329" s="44"/>
      <c r="D329" s="44"/>
      <c r="E329" s="280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5.75" customHeight="1">
      <c r="A330" s="44"/>
      <c r="B330" s="280"/>
      <c r="C330" s="44"/>
      <c r="D330" s="44"/>
      <c r="E330" s="280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5.75" customHeight="1">
      <c r="A331" s="44"/>
      <c r="B331" s="280"/>
      <c r="C331" s="44"/>
      <c r="D331" s="44"/>
      <c r="E331" s="280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5.75" customHeight="1">
      <c r="A332" s="44"/>
      <c r="B332" s="280"/>
      <c r="C332" s="44"/>
      <c r="D332" s="44"/>
      <c r="E332" s="280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5.75" customHeight="1">
      <c r="A333" s="44"/>
      <c r="B333" s="280"/>
      <c r="C333" s="44"/>
      <c r="D333" s="44"/>
      <c r="E333" s="280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5.75" customHeight="1">
      <c r="A334" s="44"/>
      <c r="B334" s="280"/>
      <c r="C334" s="44"/>
      <c r="D334" s="44"/>
      <c r="E334" s="280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5.75" customHeight="1">
      <c r="A335" s="44"/>
      <c r="B335" s="280"/>
      <c r="C335" s="44"/>
      <c r="D335" s="44"/>
      <c r="E335" s="280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5.75" customHeight="1">
      <c r="A336" s="44"/>
      <c r="B336" s="280"/>
      <c r="C336" s="44"/>
      <c r="D336" s="44"/>
      <c r="E336" s="280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5.75" customHeight="1">
      <c r="A337" s="44"/>
      <c r="B337" s="280"/>
      <c r="C337" s="44"/>
      <c r="D337" s="44"/>
      <c r="E337" s="280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5.75" customHeight="1">
      <c r="A338" s="44"/>
      <c r="B338" s="280"/>
      <c r="C338" s="44"/>
      <c r="D338" s="44"/>
      <c r="E338" s="280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5.75" customHeight="1">
      <c r="A339" s="44"/>
      <c r="B339" s="280"/>
      <c r="C339" s="44"/>
      <c r="D339" s="44"/>
      <c r="E339" s="280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5.75" customHeight="1">
      <c r="A340" s="44"/>
      <c r="B340" s="280"/>
      <c r="C340" s="44"/>
      <c r="D340" s="44"/>
      <c r="E340" s="280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5.75" customHeight="1">
      <c r="A341" s="44"/>
      <c r="B341" s="280"/>
      <c r="C341" s="44"/>
      <c r="D341" s="44"/>
      <c r="E341" s="280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5.75" customHeight="1">
      <c r="A342" s="44"/>
      <c r="B342" s="280"/>
      <c r="C342" s="44"/>
      <c r="D342" s="44"/>
      <c r="E342" s="280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5.75" customHeight="1">
      <c r="A343" s="44"/>
      <c r="B343" s="280"/>
      <c r="C343" s="44"/>
      <c r="D343" s="44"/>
      <c r="E343" s="280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5.75" customHeight="1">
      <c r="A344" s="44"/>
      <c r="B344" s="280"/>
      <c r="C344" s="44"/>
      <c r="D344" s="44"/>
      <c r="E344" s="280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5.75" customHeight="1">
      <c r="A345" s="44"/>
      <c r="B345" s="280"/>
      <c r="C345" s="44"/>
      <c r="D345" s="44"/>
      <c r="E345" s="280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5.75" customHeight="1">
      <c r="A346" s="44"/>
      <c r="B346" s="280"/>
      <c r="C346" s="44"/>
      <c r="D346" s="44"/>
      <c r="E346" s="280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5.75" customHeight="1">
      <c r="A347" s="44"/>
      <c r="B347" s="280"/>
      <c r="C347" s="44"/>
      <c r="D347" s="44"/>
      <c r="E347" s="280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5.75" customHeight="1">
      <c r="A348" s="44"/>
      <c r="B348" s="280"/>
      <c r="C348" s="44"/>
      <c r="D348" s="44"/>
      <c r="E348" s="280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5.75" customHeight="1">
      <c r="A349" s="44"/>
      <c r="B349" s="280"/>
      <c r="C349" s="44"/>
      <c r="D349" s="44"/>
      <c r="E349" s="280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5.75" customHeight="1">
      <c r="A350" s="44"/>
      <c r="B350" s="280"/>
      <c r="C350" s="44"/>
      <c r="D350" s="44"/>
      <c r="E350" s="280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5.75" customHeight="1">
      <c r="A351" s="44"/>
      <c r="B351" s="280"/>
      <c r="C351" s="44"/>
      <c r="D351" s="44"/>
      <c r="E351" s="280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5.75" customHeight="1">
      <c r="A352" s="44"/>
      <c r="B352" s="280"/>
      <c r="C352" s="44"/>
      <c r="D352" s="44"/>
      <c r="E352" s="280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5.75" customHeight="1">
      <c r="A353" s="44"/>
      <c r="B353" s="280"/>
      <c r="C353" s="44"/>
      <c r="D353" s="44"/>
      <c r="E353" s="280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5.75" customHeight="1">
      <c r="A354" s="44"/>
      <c r="B354" s="280"/>
      <c r="C354" s="44"/>
      <c r="D354" s="44"/>
      <c r="E354" s="280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5.75" customHeight="1">
      <c r="A355" s="44"/>
      <c r="B355" s="280"/>
      <c r="C355" s="44"/>
      <c r="D355" s="44"/>
      <c r="E355" s="280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5.75" customHeight="1">
      <c r="A356" s="44"/>
      <c r="B356" s="280"/>
      <c r="C356" s="44"/>
      <c r="D356" s="44"/>
      <c r="E356" s="280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5.75" customHeight="1">
      <c r="A357" s="44"/>
      <c r="B357" s="280"/>
      <c r="C357" s="44"/>
      <c r="D357" s="44"/>
      <c r="E357" s="280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5.75" customHeight="1">
      <c r="A358" s="44"/>
      <c r="B358" s="280"/>
      <c r="C358" s="44"/>
      <c r="D358" s="44"/>
      <c r="E358" s="280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5.75" customHeight="1">
      <c r="A359" s="44"/>
      <c r="B359" s="280"/>
      <c r="C359" s="44"/>
      <c r="D359" s="44"/>
      <c r="E359" s="280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5.75" customHeight="1">
      <c r="A360" s="44"/>
      <c r="B360" s="280"/>
      <c r="C360" s="44"/>
      <c r="D360" s="44"/>
      <c r="E360" s="280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5.75" customHeight="1">
      <c r="A361" s="44"/>
      <c r="B361" s="280"/>
      <c r="C361" s="44"/>
      <c r="D361" s="44"/>
      <c r="E361" s="280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5.75" customHeight="1">
      <c r="A362" s="44"/>
      <c r="B362" s="280"/>
      <c r="C362" s="44"/>
      <c r="D362" s="44"/>
      <c r="E362" s="280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5.75" customHeight="1">
      <c r="A363" s="44"/>
      <c r="B363" s="280"/>
      <c r="C363" s="44"/>
      <c r="D363" s="44"/>
      <c r="E363" s="280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5.75" customHeight="1">
      <c r="A364" s="44"/>
      <c r="B364" s="280"/>
      <c r="C364" s="44"/>
      <c r="D364" s="44"/>
      <c r="E364" s="280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5.75" customHeight="1">
      <c r="A365" s="44"/>
      <c r="B365" s="280"/>
      <c r="C365" s="44"/>
      <c r="D365" s="44"/>
      <c r="E365" s="280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5.75" customHeight="1">
      <c r="A366" s="44"/>
      <c r="B366" s="280"/>
      <c r="C366" s="44"/>
      <c r="D366" s="44"/>
      <c r="E366" s="280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5.75" customHeight="1">
      <c r="A367" s="44"/>
      <c r="B367" s="280"/>
      <c r="C367" s="44"/>
      <c r="D367" s="44"/>
      <c r="E367" s="280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5.75" customHeight="1">
      <c r="A368" s="44"/>
      <c r="B368" s="280"/>
      <c r="C368" s="44"/>
      <c r="D368" s="44"/>
      <c r="E368" s="280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5.75" customHeight="1">
      <c r="A369" s="44"/>
      <c r="B369" s="280"/>
      <c r="C369" s="44"/>
      <c r="D369" s="44"/>
      <c r="E369" s="280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5.75" customHeight="1">
      <c r="A370" s="44"/>
      <c r="B370" s="280"/>
      <c r="C370" s="44"/>
      <c r="D370" s="44"/>
      <c r="E370" s="280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5.75" customHeight="1">
      <c r="A371" s="44"/>
      <c r="B371" s="280"/>
      <c r="C371" s="44"/>
      <c r="D371" s="44"/>
      <c r="E371" s="280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5.75" customHeight="1">
      <c r="A372" s="44"/>
      <c r="B372" s="280"/>
      <c r="C372" s="44"/>
      <c r="D372" s="44"/>
      <c r="E372" s="280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5.75" customHeight="1">
      <c r="A373" s="44"/>
      <c r="B373" s="280"/>
      <c r="C373" s="44"/>
      <c r="D373" s="44"/>
      <c r="E373" s="280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5.75" customHeight="1">
      <c r="A374" s="44"/>
      <c r="B374" s="280"/>
      <c r="C374" s="44"/>
      <c r="D374" s="44"/>
      <c r="E374" s="280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5.75" customHeight="1">
      <c r="A375" s="44"/>
      <c r="B375" s="280"/>
      <c r="C375" s="44"/>
      <c r="D375" s="44"/>
      <c r="E375" s="280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5.75" customHeight="1">
      <c r="A376" s="44"/>
      <c r="B376" s="280"/>
      <c r="C376" s="44"/>
      <c r="D376" s="44"/>
      <c r="E376" s="280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5.75" customHeight="1">
      <c r="A377" s="44"/>
      <c r="B377" s="280"/>
      <c r="C377" s="44"/>
      <c r="D377" s="44"/>
      <c r="E377" s="280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5.75" customHeight="1">
      <c r="A378" s="44"/>
      <c r="B378" s="280"/>
      <c r="C378" s="44"/>
      <c r="D378" s="44"/>
      <c r="E378" s="280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5.75" customHeight="1">
      <c r="A379" s="44"/>
      <c r="B379" s="280"/>
      <c r="C379" s="44"/>
      <c r="D379" s="44"/>
      <c r="E379" s="280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5.75" customHeight="1">
      <c r="A380" s="44"/>
      <c r="B380" s="280"/>
      <c r="C380" s="44"/>
      <c r="D380" s="44"/>
      <c r="E380" s="280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5.75" customHeight="1">
      <c r="A381" s="44"/>
      <c r="B381" s="280"/>
      <c r="C381" s="44"/>
      <c r="D381" s="44"/>
      <c r="E381" s="280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5.75" customHeight="1">
      <c r="A382" s="44"/>
      <c r="B382" s="280"/>
      <c r="C382" s="44"/>
      <c r="D382" s="44"/>
      <c r="E382" s="280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5.75" customHeight="1">
      <c r="A383" s="44"/>
      <c r="B383" s="280"/>
      <c r="C383" s="44"/>
      <c r="D383" s="44"/>
      <c r="E383" s="280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5.75" customHeight="1">
      <c r="A384" s="44"/>
      <c r="B384" s="280"/>
      <c r="C384" s="44"/>
      <c r="D384" s="44"/>
      <c r="E384" s="280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5.75" customHeight="1">
      <c r="A385" s="44"/>
      <c r="B385" s="280"/>
      <c r="C385" s="44"/>
      <c r="D385" s="44"/>
      <c r="E385" s="280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5.75" customHeight="1">
      <c r="A386" s="44"/>
      <c r="B386" s="280"/>
      <c r="C386" s="44"/>
      <c r="D386" s="44"/>
      <c r="E386" s="280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5.75" customHeight="1">
      <c r="A387" s="44"/>
      <c r="B387" s="280"/>
      <c r="C387" s="44"/>
      <c r="D387" s="44"/>
      <c r="E387" s="280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5.75" customHeight="1">
      <c r="A388" s="44"/>
      <c r="B388" s="280"/>
      <c r="C388" s="44"/>
      <c r="D388" s="44"/>
      <c r="E388" s="280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5.75" customHeight="1">
      <c r="A389" s="44"/>
      <c r="B389" s="280"/>
      <c r="C389" s="44"/>
      <c r="D389" s="44"/>
      <c r="E389" s="280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5.75" customHeight="1">
      <c r="A390" s="44"/>
      <c r="B390" s="280"/>
      <c r="C390" s="44"/>
      <c r="D390" s="44"/>
      <c r="E390" s="280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5.75" customHeight="1">
      <c r="A391" s="44"/>
      <c r="B391" s="280"/>
      <c r="C391" s="44"/>
      <c r="D391" s="44"/>
      <c r="E391" s="280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5.75" customHeight="1">
      <c r="A392" s="44"/>
      <c r="B392" s="280"/>
      <c r="C392" s="44"/>
      <c r="D392" s="44"/>
      <c r="E392" s="280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5.75" customHeight="1">
      <c r="A393" s="44"/>
      <c r="B393" s="280"/>
      <c r="C393" s="44"/>
      <c r="D393" s="44"/>
      <c r="E393" s="280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5.75" customHeight="1">
      <c r="A394" s="44"/>
      <c r="B394" s="280"/>
      <c r="C394" s="44"/>
      <c r="D394" s="44"/>
      <c r="E394" s="280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5.75" customHeight="1">
      <c r="A395" s="44"/>
      <c r="B395" s="280"/>
      <c r="C395" s="44"/>
      <c r="D395" s="44"/>
      <c r="E395" s="280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5.75" customHeight="1">
      <c r="A396" s="44"/>
      <c r="B396" s="280"/>
      <c r="C396" s="44"/>
      <c r="D396" s="44"/>
      <c r="E396" s="280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5.75" customHeight="1">
      <c r="A397" s="44"/>
      <c r="B397" s="280"/>
      <c r="C397" s="44"/>
      <c r="D397" s="44"/>
      <c r="E397" s="280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5.75" customHeight="1">
      <c r="A398" s="44"/>
      <c r="B398" s="280"/>
      <c r="C398" s="44"/>
      <c r="D398" s="44"/>
      <c r="E398" s="280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5.75" customHeight="1">
      <c r="A399" s="44"/>
      <c r="B399" s="280"/>
      <c r="C399" s="44"/>
      <c r="D399" s="44"/>
      <c r="E399" s="280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5.75" customHeight="1">
      <c r="A400" s="44"/>
      <c r="B400" s="280"/>
      <c r="C400" s="44"/>
      <c r="D400" s="44"/>
      <c r="E400" s="280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5.75" customHeight="1">
      <c r="A401" s="44"/>
      <c r="B401" s="280"/>
      <c r="C401" s="44"/>
      <c r="D401" s="44"/>
      <c r="E401" s="280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5.75" customHeight="1">
      <c r="A402" s="44"/>
      <c r="B402" s="280"/>
      <c r="C402" s="44"/>
      <c r="D402" s="44"/>
      <c r="E402" s="280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5.75" customHeight="1">
      <c r="A403" s="44"/>
      <c r="B403" s="280"/>
      <c r="C403" s="44"/>
      <c r="D403" s="44"/>
      <c r="E403" s="280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5.75" customHeight="1">
      <c r="A404" s="44"/>
      <c r="B404" s="280"/>
      <c r="C404" s="44"/>
      <c r="D404" s="44"/>
      <c r="E404" s="280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5.75" customHeight="1">
      <c r="A405" s="44"/>
      <c r="B405" s="280"/>
      <c r="C405" s="44"/>
      <c r="D405" s="44"/>
      <c r="E405" s="280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5.75" customHeight="1">
      <c r="A406" s="44"/>
      <c r="B406" s="280"/>
      <c r="C406" s="44"/>
      <c r="D406" s="44"/>
      <c r="E406" s="280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5.75" customHeight="1">
      <c r="A407" s="44"/>
      <c r="B407" s="280"/>
      <c r="C407" s="44"/>
      <c r="D407" s="44"/>
      <c r="E407" s="280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5.75" customHeight="1">
      <c r="A408" s="44"/>
      <c r="B408" s="280"/>
      <c r="C408" s="44"/>
      <c r="D408" s="44"/>
      <c r="E408" s="280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5.75" customHeight="1">
      <c r="A409" s="44"/>
      <c r="B409" s="280"/>
      <c r="C409" s="44"/>
      <c r="D409" s="44"/>
      <c r="E409" s="280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5.75" customHeight="1">
      <c r="A410" s="44"/>
      <c r="B410" s="280"/>
      <c r="C410" s="44"/>
      <c r="D410" s="44"/>
      <c r="E410" s="280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5.75" customHeight="1">
      <c r="A411" s="44"/>
      <c r="B411" s="280"/>
      <c r="C411" s="44"/>
      <c r="D411" s="44"/>
      <c r="E411" s="280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5.75" customHeight="1">
      <c r="A412" s="44"/>
      <c r="B412" s="280"/>
      <c r="C412" s="44"/>
      <c r="D412" s="44"/>
      <c r="E412" s="280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5.75" customHeight="1">
      <c r="A413" s="44"/>
      <c r="B413" s="280"/>
      <c r="C413" s="44"/>
      <c r="D413" s="44"/>
      <c r="E413" s="280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5.75" customHeight="1">
      <c r="A414" s="44"/>
      <c r="B414" s="280"/>
      <c r="C414" s="44"/>
      <c r="D414" s="44"/>
      <c r="E414" s="280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5.75" customHeight="1">
      <c r="A415" s="44"/>
      <c r="B415" s="280"/>
      <c r="C415" s="44"/>
      <c r="D415" s="44"/>
      <c r="E415" s="280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5.75" customHeight="1">
      <c r="A416" s="44"/>
      <c r="B416" s="280"/>
      <c r="C416" s="44"/>
      <c r="D416" s="44"/>
      <c r="E416" s="280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5.75" customHeight="1">
      <c r="A417" s="44"/>
      <c r="B417" s="280"/>
      <c r="C417" s="44"/>
      <c r="D417" s="44"/>
      <c r="E417" s="280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5.75" customHeight="1">
      <c r="A418" s="44"/>
      <c r="B418" s="280"/>
      <c r="C418" s="44"/>
      <c r="D418" s="44"/>
      <c r="E418" s="280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5.75" customHeight="1">
      <c r="A419" s="44"/>
      <c r="B419" s="280"/>
      <c r="C419" s="44"/>
      <c r="D419" s="44"/>
      <c r="E419" s="280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5.75" customHeight="1">
      <c r="A420" s="44"/>
      <c r="B420" s="280"/>
      <c r="C420" s="44"/>
      <c r="D420" s="44"/>
      <c r="E420" s="280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5.75" customHeight="1">
      <c r="A421" s="44"/>
      <c r="B421" s="280"/>
      <c r="C421" s="44"/>
      <c r="D421" s="44"/>
      <c r="E421" s="280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5.75" customHeight="1">
      <c r="A422" s="44"/>
      <c r="B422" s="280"/>
      <c r="C422" s="44"/>
      <c r="D422" s="44"/>
      <c r="E422" s="280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5.75" customHeight="1">
      <c r="A423" s="44"/>
      <c r="B423" s="280"/>
      <c r="C423" s="44"/>
      <c r="D423" s="44"/>
      <c r="E423" s="280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5.75" customHeight="1">
      <c r="A424" s="44"/>
      <c r="B424" s="280"/>
      <c r="C424" s="44"/>
      <c r="D424" s="44"/>
      <c r="E424" s="280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5.75" customHeight="1">
      <c r="A425" s="44"/>
      <c r="B425" s="280"/>
      <c r="C425" s="44"/>
      <c r="D425" s="44"/>
      <c r="E425" s="280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5.75" customHeight="1">
      <c r="A426" s="44"/>
      <c r="B426" s="280"/>
      <c r="C426" s="44"/>
      <c r="D426" s="44"/>
      <c r="E426" s="280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5.75" customHeight="1">
      <c r="A427" s="44"/>
      <c r="B427" s="280"/>
      <c r="C427" s="44"/>
      <c r="D427" s="44"/>
      <c r="E427" s="280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5.75" customHeight="1">
      <c r="A428" s="44"/>
      <c r="B428" s="280"/>
      <c r="C428" s="44"/>
      <c r="D428" s="44"/>
      <c r="E428" s="280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5.75" customHeight="1">
      <c r="A429" s="44"/>
      <c r="B429" s="280"/>
      <c r="C429" s="44"/>
      <c r="D429" s="44"/>
      <c r="E429" s="280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5.75" customHeight="1">
      <c r="A430" s="44"/>
      <c r="B430" s="280"/>
      <c r="C430" s="44"/>
      <c r="D430" s="44"/>
      <c r="E430" s="280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5.75" customHeight="1">
      <c r="A431" s="44"/>
      <c r="B431" s="280"/>
      <c r="C431" s="44"/>
      <c r="D431" s="44"/>
      <c r="E431" s="280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5.75" customHeight="1">
      <c r="A432" s="44"/>
      <c r="B432" s="280"/>
      <c r="C432" s="44"/>
      <c r="D432" s="44"/>
      <c r="E432" s="280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5.75" customHeight="1">
      <c r="A433" s="44"/>
      <c r="B433" s="280"/>
      <c r="C433" s="44"/>
      <c r="D433" s="44"/>
      <c r="E433" s="280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5.75" customHeight="1">
      <c r="A434" s="44"/>
      <c r="B434" s="280"/>
      <c r="C434" s="44"/>
      <c r="D434" s="44"/>
      <c r="E434" s="280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5.75" customHeight="1">
      <c r="A435" s="44"/>
      <c r="B435" s="280"/>
      <c r="C435" s="44"/>
      <c r="D435" s="44"/>
      <c r="E435" s="280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5.75" customHeight="1">
      <c r="A436" s="44"/>
      <c r="B436" s="280"/>
      <c r="C436" s="44"/>
      <c r="D436" s="44"/>
      <c r="E436" s="280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5.75" customHeight="1">
      <c r="A437" s="44"/>
      <c r="B437" s="280"/>
      <c r="C437" s="44"/>
      <c r="D437" s="44"/>
      <c r="E437" s="280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5.75" customHeight="1">
      <c r="A438" s="44"/>
      <c r="B438" s="280"/>
      <c r="C438" s="44"/>
      <c r="D438" s="44"/>
      <c r="E438" s="280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5.75" customHeight="1">
      <c r="A439" s="44"/>
      <c r="B439" s="280"/>
      <c r="C439" s="44"/>
      <c r="D439" s="44"/>
      <c r="E439" s="280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5.75" customHeight="1">
      <c r="A440" s="44"/>
      <c r="B440" s="280"/>
      <c r="C440" s="44"/>
      <c r="D440" s="44"/>
      <c r="E440" s="280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5.75" customHeight="1">
      <c r="A441" s="44"/>
      <c r="B441" s="280"/>
      <c r="C441" s="44"/>
      <c r="D441" s="44"/>
      <c r="E441" s="280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5.75" customHeight="1">
      <c r="A442" s="44"/>
      <c r="B442" s="280"/>
      <c r="C442" s="44"/>
      <c r="D442" s="44"/>
      <c r="E442" s="280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5.75" customHeight="1">
      <c r="A443" s="44"/>
      <c r="B443" s="280"/>
      <c r="C443" s="44"/>
      <c r="D443" s="44"/>
      <c r="E443" s="280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5.75" customHeight="1">
      <c r="A444" s="44"/>
      <c r="B444" s="280"/>
      <c r="C444" s="44"/>
      <c r="D444" s="44"/>
      <c r="E444" s="280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5.75" customHeight="1">
      <c r="A445" s="44"/>
      <c r="B445" s="280"/>
      <c r="C445" s="44"/>
      <c r="D445" s="44"/>
      <c r="E445" s="280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5.75" customHeight="1">
      <c r="A446" s="44"/>
      <c r="B446" s="280"/>
      <c r="C446" s="44"/>
      <c r="D446" s="44"/>
      <c r="E446" s="280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5.75" customHeight="1">
      <c r="A447" s="44"/>
      <c r="B447" s="280"/>
      <c r="C447" s="44"/>
      <c r="D447" s="44"/>
      <c r="E447" s="280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5.75" customHeight="1">
      <c r="A448" s="44"/>
      <c r="B448" s="280"/>
      <c r="C448" s="44"/>
      <c r="D448" s="44"/>
      <c r="E448" s="280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5.75" customHeight="1">
      <c r="A449" s="44"/>
      <c r="B449" s="280"/>
      <c r="C449" s="44"/>
      <c r="D449" s="44"/>
      <c r="E449" s="280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5.75" customHeight="1">
      <c r="A450" s="44"/>
      <c r="B450" s="280"/>
      <c r="C450" s="44"/>
      <c r="D450" s="44"/>
      <c r="E450" s="280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5.75" customHeight="1">
      <c r="A451" s="44"/>
      <c r="B451" s="280"/>
      <c r="C451" s="44"/>
      <c r="D451" s="44"/>
      <c r="E451" s="280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5.75" customHeight="1">
      <c r="A452" s="44"/>
      <c r="B452" s="280"/>
      <c r="C452" s="44"/>
      <c r="D452" s="44"/>
      <c r="E452" s="280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5.75" customHeight="1">
      <c r="A453" s="44"/>
      <c r="B453" s="280"/>
      <c r="C453" s="44"/>
      <c r="D453" s="44"/>
      <c r="E453" s="280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5.75" customHeight="1">
      <c r="A454" s="44"/>
      <c r="B454" s="280"/>
      <c r="C454" s="44"/>
      <c r="D454" s="44"/>
      <c r="E454" s="280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5.75" customHeight="1">
      <c r="A455" s="44"/>
      <c r="B455" s="280"/>
      <c r="C455" s="44"/>
      <c r="D455" s="44"/>
      <c r="E455" s="280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5.75" customHeight="1">
      <c r="A456" s="44"/>
      <c r="B456" s="280"/>
      <c r="C456" s="44"/>
      <c r="D456" s="44"/>
      <c r="E456" s="280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5.75" customHeight="1">
      <c r="A457" s="44"/>
      <c r="B457" s="280"/>
      <c r="C457" s="44"/>
      <c r="D457" s="44"/>
      <c r="E457" s="280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5.75" customHeight="1">
      <c r="A458" s="44"/>
      <c r="B458" s="280"/>
      <c r="C458" s="44"/>
      <c r="D458" s="44"/>
      <c r="E458" s="280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5.75" customHeight="1">
      <c r="A459" s="44"/>
      <c r="B459" s="280"/>
      <c r="C459" s="44"/>
      <c r="D459" s="44"/>
      <c r="E459" s="280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5.75" customHeight="1">
      <c r="A460" s="44"/>
      <c r="B460" s="280"/>
      <c r="C460" s="44"/>
      <c r="D460" s="44"/>
      <c r="E460" s="280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5.75" customHeight="1">
      <c r="A461" s="44"/>
      <c r="B461" s="280"/>
      <c r="C461" s="44"/>
      <c r="D461" s="44"/>
      <c r="E461" s="280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5.75" customHeight="1">
      <c r="A462" s="44"/>
      <c r="B462" s="280"/>
      <c r="C462" s="44"/>
      <c r="D462" s="44"/>
      <c r="E462" s="280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5.75" customHeight="1">
      <c r="A463" s="44"/>
      <c r="B463" s="280"/>
      <c r="C463" s="44"/>
      <c r="D463" s="44"/>
      <c r="E463" s="280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5.75" customHeight="1">
      <c r="A464" s="44"/>
      <c r="B464" s="280"/>
      <c r="C464" s="44"/>
      <c r="D464" s="44"/>
      <c r="E464" s="280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5.75" customHeight="1">
      <c r="A465" s="44"/>
      <c r="B465" s="280"/>
      <c r="C465" s="44"/>
      <c r="D465" s="44"/>
      <c r="E465" s="280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5.75" customHeight="1">
      <c r="A466" s="44"/>
      <c r="B466" s="280"/>
      <c r="C466" s="44"/>
      <c r="D466" s="44"/>
      <c r="E466" s="280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5.75" customHeight="1">
      <c r="A467" s="44"/>
      <c r="B467" s="280"/>
      <c r="C467" s="44"/>
      <c r="D467" s="44"/>
      <c r="E467" s="280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5.75" customHeight="1">
      <c r="A468" s="44"/>
      <c r="B468" s="280"/>
      <c r="C468" s="44"/>
      <c r="D468" s="44"/>
      <c r="E468" s="280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5.75" customHeight="1">
      <c r="A469" s="44"/>
      <c r="B469" s="280"/>
      <c r="C469" s="44"/>
      <c r="D469" s="44"/>
      <c r="E469" s="280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5.75" customHeight="1">
      <c r="A470" s="44"/>
      <c r="B470" s="280"/>
      <c r="C470" s="44"/>
      <c r="D470" s="44"/>
      <c r="E470" s="280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5.75" customHeight="1">
      <c r="A471" s="44"/>
      <c r="B471" s="280"/>
      <c r="C471" s="44"/>
      <c r="D471" s="44"/>
      <c r="E471" s="280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5.75" customHeight="1">
      <c r="A472" s="44"/>
      <c r="B472" s="280"/>
      <c r="C472" s="44"/>
      <c r="D472" s="44"/>
      <c r="E472" s="280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5.75" customHeight="1">
      <c r="A473" s="44"/>
      <c r="B473" s="280"/>
      <c r="C473" s="44"/>
      <c r="D473" s="44"/>
      <c r="E473" s="280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5.75" customHeight="1">
      <c r="A474" s="44"/>
      <c r="B474" s="280"/>
      <c r="C474" s="44"/>
      <c r="D474" s="44"/>
      <c r="E474" s="280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5.75" customHeight="1">
      <c r="A475" s="44"/>
      <c r="B475" s="280"/>
      <c r="C475" s="44"/>
      <c r="D475" s="44"/>
      <c r="E475" s="280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5.75" customHeight="1">
      <c r="A476" s="44"/>
      <c r="B476" s="280"/>
      <c r="C476" s="44"/>
      <c r="D476" s="44"/>
      <c r="E476" s="280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5.75" customHeight="1">
      <c r="A477" s="44"/>
      <c r="B477" s="280"/>
      <c r="C477" s="44"/>
      <c r="D477" s="44"/>
      <c r="E477" s="280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5.75" customHeight="1">
      <c r="A478" s="44"/>
      <c r="B478" s="280"/>
      <c r="C478" s="44"/>
      <c r="D478" s="44"/>
      <c r="E478" s="280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5.75" customHeight="1">
      <c r="A479" s="44"/>
      <c r="B479" s="280"/>
      <c r="C479" s="44"/>
      <c r="D479" s="44"/>
      <c r="E479" s="280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5.75" customHeight="1">
      <c r="A480" s="44"/>
      <c r="B480" s="280"/>
      <c r="C480" s="44"/>
      <c r="D480" s="44"/>
      <c r="E480" s="280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5.75" customHeight="1">
      <c r="A481" s="44"/>
      <c r="B481" s="280"/>
      <c r="C481" s="44"/>
      <c r="D481" s="44"/>
      <c r="E481" s="280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5.75" customHeight="1">
      <c r="A482" s="44"/>
      <c r="B482" s="280"/>
      <c r="C482" s="44"/>
      <c r="D482" s="44"/>
      <c r="E482" s="280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5.75" customHeight="1">
      <c r="A483" s="44"/>
      <c r="B483" s="280"/>
      <c r="C483" s="44"/>
      <c r="D483" s="44"/>
      <c r="E483" s="280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5.75" customHeight="1">
      <c r="A484" s="44"/>
      <c r="B484" s="280"/>
      <c r="C484" s="44"/>
      <c r="D484" s="44"/>
      <c r="E484" s="280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5.75" customHeight="1">
      <c r="A485" s="44"/>
      <c r="B485" s="280"/>
      <c r="C485" s="44"/>
      <c r="D485" s="44"/>
      <c r="E485" s="280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5.75" customHeight="1">
      <c r="A486" s="44"/>
      <c r="B486" s="280"/>
      <c r="C486" s="44"/>
      <c r="D486" s="44"/>
      <c r="E486" s="280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5.75" customHeight="1">
      <c r="A487" s="44"/>
      <c r="B487" s="280"/>
      <c r="C487" s="44"/>
      <c r="D487" s="44"/>
      <c r="E487" s="280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5.75" customHeight="1">
      <c r="A488" s="44"/>
      <c r="B488" s="280"/>
      <c r="C488" s="44"/>
      <c r="D488" s="44"/>
      <c r="E488" s="280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5.75" customHeight="1">
      <c r="A489" s="44"/>
      <c r="B489" s="280"/>
      <c r="C489" s="44"/>
      <c r="D489" s="44"/>
      <c r="E489" s="280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5.75" customHeight="1">
      <c r="A490" s="44"/>
      <c r="B490" s="280"/>
      <c r="C490" s="44"/>
      <c r="D490" s="44"/>
      <c r="E490" s="280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5.75" customHeight="1">
      <c r="A491" s="44"/>
      <c r="B491" s="280"/>
      <c r="C491" s="44"/>
      <c r="D491" s="44"/>
      <c r="E491" s="280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5.75" customHeight="1">
      <c r="A492" s="44"/>
      <c r="B492" s="280"/>
      <c r="C492" s="44"/>
      <c r="D492" s="44"/>
      <c r="E492" s="280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5.75" customHeight="1">
      <c r="A493" s="44"/>
      <c r="B493" s="280"/>
      <c r="C493" s="44"/>
      <c r="D493" s="44"/>
      <c r="E493" s="280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5.75" customHeight="1">
      <c r="A494" s="44"/>
      <c r="B494" s="280"/>
      <c r="C494" s="44"/>
      <c r="D494" s="44"/>
      <c r="E494" s="280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5.75" customHeight="1">
      <c r="A495" s="44"/>
      <c r="B495" s="280"/>
      <c r="C495" s="44"/>
      <c r="D495" s="44"/>
      <c r="E495" s="280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5.75" customHeight="1">
      <c r="A496" s="44"/>
      <c r="B496" s="280"/>
      <c r="C496" s="44"/>
      <c r="D496" s="44"/>
      <c r="E496" s="280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5.75" customHeight="1">
      <c r="A497" s="44"/>
      <c r="B497" s="280"/>
      <c r="C497" s="44"/>
      <c r="D497" s="44"/>
      <c r="E497" s="280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5.75" customHeight="1">
      <c r="A498" s="44"/>
      <c r="B498" s="280"/>
      <c r="C498" s="44"/>
      <c r="D498" s="44"/>
      <c r="E498" s="280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5.75" customHeight="1">
      <c r="A499" s="44"/>
      <c r="B499" s="280"/>
      <c r="C499" s="44"/>
      <c r="D499" s="44"/>
      <c r="E499" s="280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5.75" customHeight="1">
      <c r="A500" s="44"/>
      <c r="B500" s="280"/>
      <c r="C500" s="44"/>
      <c r="D500" s="44"/>
      <c r="E500" s="280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5.75" customHeight="1">
      <c r="A501" s="44"/>
      <c r="B501" s="280"/>
      <c r="C501" s="44"/>
      <c r="D501" s="44"/>
      <c r="E501" s="280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5.75" customHeight="1">
      <c r="A502" s="44"/>
      <c r="B502" s="280"/>
      <c r="C502" s="44"/>
      <c r="D502" s="44"/>
      <c r="E502" s="280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5.75" customHeight="1">
      <c r="A503" s="44"/>
      <c r="B503" s="280"/>
      <c r="C503" s="44"/>
      <c r="D503" s="44"/>
      <c r="E503" s="280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5.75" customHeight="1">
      <c r="A504" s="44"/>
      <c r="B504" s="280"/>
      <c r="C504" s="44"/>
      <c r="D504" s="44"/>
      <c r="E504" s="280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5.75" customHeight="1">
      <c r="A505" s="44"/>
      <c r="B505" s="280"/>
      <c r="C505" s="44"/>
      <c r="D505" s="44"/>
      <c r="E505" s="280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5.75" customHeight="1">
      <c r="A506" s="44"/>
      <c r="B506" s="280"/>
      <c r="C506" s="44"/>
      <c r="D506" s="44"/>
      <c r="E506" s="280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5.75" customHeight="1">
      <c r="A507" s="44"/>
      <c r="B507" s="280"/>
      <c r="C507" s="44"/>
      <c r="D507" s="44"/>
      <c r="E507" s="280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5.75" customHeight="1">
      <c r="A508" s="44"/>
      <c r="B508" s="280"/>
      <c r="C508" s="44"/>
      <c r="D508" s="44"/>
      <c r="E508" s="280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5.75" customHeight="1">
      <c r="A509" s="44"/>
      <c r="B509" s="280"/>
      <c r="C509" s="44"/>
      <c r="D509" s="44"/>
      <c r="E509" s="280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5.75" customHeight="1">
      <c r="A510" s="44"/>
      <c r="B510" s="280"/>
      <c r="C510" s="44"/>
      <c r="D510" s="44"/>
      <c r="E510" s="280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5.75" customHeight="1">
      <c r="A511" s="44"/>
      <c r="B511" s="280"/>
      <c r="C511" s="44"/>
      <c r="D511" s="44"/>
      <c r="E511" s="280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5.75" customHeight="1">
      <c r="A512" s="44"/>
      <c r="B512" s="280"/>
      <c r="C512" s="44"/>
      <c r="D512" s="44"/>
      <c r="E512" s="280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5.75" customHeight="1">
      <c r="A513" s="44"/>
      <c r="B513" s="280"/>
      <c r="C513" s="44"/>
      <c r="D513" s="44"/>
      <c r="E513" s="280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5.75" customHeight="1">
      <c r="A514" s="44"/>
      <c r="B514" s="280"/>
      <c r="C514" s="44"/>
      <c r="D514" s="44"/>
      <c r="E514" s="280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5.75" customHeight="1">
      <c r="A515" s="44"/>
      <c r="B515" s="280"/>
      <c r="C515" s="44"/>
      <c r="D515" s="44"/>
      <c r="E515" s="280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5.75" customHeight="1">
      <c r="A516" s="44"/>
      <c r="B516" s="280"/>
      <c r="C516" s="44"/>
      <c r="D516" s="44"/>
      <c r="E516" s="280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5.75" customHeight="1">
      <c r="A517" s="44"/>
      <c r="B517" s="280"/>
      <c r="C517" s="44"/>
      <c r="D517" s="44"/>
      <c r="E517" s="280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5.75" customHeight="1">
      <c r="A518" s="44"/>
      <c r="B518" s="280"/>
      <c r="C518" s="44"/>
      <c r="D518" s="44"/>
      <c r="E518" s="280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5.75" customHeight="1">
      <c r="A519" s="44"/>
      <c r="B519" s="280"/>
      <c r="C519" s="44"/>
      <c r="D519" s="44"/>
      <c r="E519" s="280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5.75" customHeight="1">
      <c r="A520" s="44"/>
      <c r="B520" s="280"/>
      <c r="C520" s="44"/>
      <c r="D520" s="44"/>
      <c r="E520" s="280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5.75" customHeight="1">
      <c r="A521" s="44"/>
      <c r="B521" s="280"/>
      <c r="C521" s="44"/>
      <c r="D521" s="44"/>
      <c r="E521" s="280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5.75" customHeight="1">
      <c r="A522" s="44"/>
      <c r="B522" s="280"/>
      <c r="C522" s="44"/>
      <c r="D522" s="44"/>
      <c r="E522" s="280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5.75" customHeight="1">
      <c r="A523" s="44"/>
      <c r="B523" s="280"/>
      <c r="C523" s="44"/>
      <c r="D523" s="44"/>
      <c r="E523" s="280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5.75" customHeight="1">
      <c r="A524" s="44"/>
      <c r="B524" s="280"/>
      <c r="C524" s="44"/>
      <c r="D524" s="44"/>
      <c r="E524" s="280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5.75" customHeight="1">
      <c r="A525" s="44"/>
      <c r="B525" s="280"/>
      <c r="C525" s="44"/>
      <c r="D525" s="44"/>
      <c r="E525" s="280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5.75" customHeight="1">
      <c r="A526" s="44"/>
      <c r="B526" s="280"/>
      <c r="C526" s="44"/>
      <c r="D526" s="44"/>
      <c r="E526" s="280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5.75" customHeight="1">
      <c r="A527" s="44"/>
      <c r="B527" s="280"/>
      <c r="C527" s="44"/>
      <c r="D527" s="44"/>
      <c r="E527" s="280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5.75" customHeight="1">
      <c r="A528" s="44"/>
      <c r="B528" s="280"/>
      <c r="C528" s="44"/>
      <c r="D528" s="44"/>
      <c r="E528" s="280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5.75" customHeight="1">
      <c r="A529" s="44"/>
      <c r="B529" s="280"/>
      <c r="C529" s="44"/>
      <c r="D529" s="44"/>
      <c r="E529" s="280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5.75" customHeight="1">
      <c r="A530" s="44"/>
      <c r="B530" s="280"/>
      <c r="C530" s="44"/>
      <c r="D530" s="44"/>
      <c r="E530" s="280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5.75" customHeight="1">
      <c r="A531" s="44"/>
      <c r="B531" s="280"/>
      <c r="C531" s="44"/>
      <c r="D531" s="44"/>
      <c r="E531" s="280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5.75" customHeight="1">
      <c r="A532" s="44"/>
      <c r="B532" s="280"/>
      <c r="C532" s="44"/>
      <c r="D532" s="44"/>
      <c r="E532" s="280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5.75" customHeight="1">
      <c r="A533" s="44"/>
      <c r="B533" s="280"/>
      <c r="C533" s="44"/>
      <c r="D533" s="44"/>
      <c r="E533" s="280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5.75" customHeight="1">
      <c r="A534" s="44"/>
      <c r="B534" s="280"/>
      <c r="C534" s="44"/>
      <c r="D534" s="44"/>
      <c r="E534" s="280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5.75" customHeight="1">
      <c r="A535" s="44"/>
      <c r="B535" s="280"/>
      <c r="C535" s="44"/>
      <c r="D535" s="44"/>
      <c r="E535" s="280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5.75" customHeight="1">
      <c r="A536" s="44"/>
      <c r="B536" s="280"/>
      <c r="C536" s="44"/>
      <c r="D536" s="44"/>
      <c r="E536" s="280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5.75" customHeight="1">
      <c r="A537" s="44"/>
      <c r="B537" s="280"/>
      <c r="C537" s="44"/>
      <c r="D537" s="44"/>
      <c r="E537" s="280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5.75" customHeight="1">
      <c r="A538" s="44"/>
      <c r="B538" s="280"/>
      <c r="C538" s="44"/>
      <c r="D538" s="44"/>
      <c r="E538" s="280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5.75" customHeight="1">
      <c r="A539" s="44"/>
      <c r="B539" s="280"/>
      <c r="C539" s="44"/>
      <c r="D539" s="44"/>
      <c r="E539" s="280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5.75" customHeight="1">
      <c r="A540" s="44"/>
      <c r="B540" s="280"/>
      <c r="C540" s="44"/>
      <c r="D540" s="44"/>
      <c r="E540" s="280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5.75" customHeight="1">
      <c r="A541" s="44"/>
      <c r="B541" s="280"/>
      <c r="C541" s="44"/>
      <c r="D541" s="44"/>
      <c r="E541" s="280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5.75" customHeight="1">
      <c r="A542" s="44"/>
      <c r="B542" s="280"/>
      <c r="C542" s="44"/>
      <c r="D542" s="44"/>
      <c r="E542" s="280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5.75" customHeight="1">
      <c r="A543" s="44"/>
      <c r="B543" s="280"/>
      <c r="C543" s="44"/>
      <c r="D543" s="44"/>
      <c r="E543" s="280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5.75" customHeight="1">
      <c r="A544" s="44"/>
      <c r="B544" s="280"/>
      <c r="C544" s="44"/>
      <c r="D544" s="44"/>
      <c r="E544" s="280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5.75" customHeight="1">
      <c r="A545" s="44"/>
      <c r="B545" s="280"/>
      <c r="C545" s="44"/>
      <c r="D545" s="44"/>
      <c r="E545" s="280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5.75" customHeight="1">
      <c r="A546" s="44"/>
      <c r="B546" s="280"/>
      <c r="C546" s="44"/>
      <c r="D546" s="44"/>
      <c r="E546" s="280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5.75" customHeight="1">
      <c r="A547" s="44"/>
      <c r="B547" s="280"/>
      <c r="C547" s="44"/>
      <c r="D547" s="44"/>
      <c r="E547" s="280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5.75" customHeight="1">
      <c r="A548" s="44"/>
      <c r="B548" s="280"/>
      <c r="C548" s="44"/>
      <c r="D548" s="44"/>
      <c r="E548" s="280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5.75" customHeight="1">
      <c r="A549" s="44"/>
      <c r="B549" s="280"/>
      <c r="C549" s="44"/>
      <c r="D549" s="44"/>
      <c r="E549" s="280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5.75" customHeight="1">
      <c r="A550" s="44"/>
      <c r="B550" s="280"/>
      <c r="C550" s="44"/>
      <c r="D550" s="44"/>
      <c r="E550" s="280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5.75" customHeight="1">
      <c r="A551" s="44"/>
      <c r="B551" s="280"/>
      <c r="C551" s="44"/>
      <c r="D551" s="44"/>
      <c r="E551" s="280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5.75" customHeight="1">
      <c r="A552" s="44"/>
      <c r="B552" s="280"/>
      <c r="C552" s="44"/>
      <c r="D552" s="44"/>
      <c r="E552" s="280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5.75" customHeight="1">
      <c r="A553" s="44"/>
      <c r="B553" s="280"/>
      <c r="C553" s="44"/>
      <c r="D553" s="44"/>
      <c r="E553" s="280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5.75" customHeight="1">
      <c r="A554" s="44"/>
      <c r="B554" s="280"/>
      <c r="C554" s="44"/>
      <c r="D554" s="44"/>
      <c r="E554" s="280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5.75" customHeight="1">
      <c r="A555" s="44"/>
      <c r="B555" s="280"/>
      <c r="C555" s="44"/>
      <c r="D555" s="44"/>
      <c r="E555" s="280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5.75" customHeight="1">
      <c r="A556" s="44"/>
      <c r="B556" s="280"/>
      <c r="C556" s="44"/>
      <c r="D556" s="44"/>
      <c r="E556" s="280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5.75" customHeight="1">
      <c r="A557" s="44"/>
      <c r="B557" s="280"/>
      <c r="C557" s="44"/>
      <c r="D557" s="44"/>
      <c r="E557" s="280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5.75" customHeight="1">
      <c r="A558" s="44"/>
      <c r="B558" s="280"/>
      <c r="C558" s="44"/>
      <c r="D558" s="44"/>
      <c r="E558" s="280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5.75" customHeight="1">
      <c r="A559" s="44"/>
      <c r="B559" s="280"/>
      <c r="C559" s="44"/>
      <c r="D559" s="44"/>
      <c r="E559" s="280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5.75" customHeight="1">
      <c r="A560" s="44"/>
      <c r="B560" s="280"/>
      <c r="C560" s="44"/>
      <c r="D560" s="44"/>
      <c r="E560" s="280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5.75" customHeight="1">
      <c r="A561" s="44"/>
      <c r="B561" s="280"/>
      <c r="C561" s="44"/>
      <c r="D561" s="44"/>
      <c r="E561" s="280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5.75" customHeight="1">
      <c r="A562" s="44"/>
      <c r="B562" s="280"/>
      <c r="C562" s="44"/>
      <c r="D562" s="44"/>
      <c r="E562" s="280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5.75" customHeight="1">
      <c r="A563" s="44"/>
      <c r="B563" s="280"/>
      <c r="C563" s="44"/>
      <c r="D563" s="44"/>
      <c r="E563" s="280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5.75" customHeight="1">
      <c r="A564" s="44"/>
      <c r="B564" s="280"/>
      <c r="C564" s="44"/>
      <c r="D564" s="44"/>
      <c r="E564" s="280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5.75" customHeight="1">
      <c r="A565" s="44"/>
      <c r="B565" s="280"/>
      <c r="C565" s="44"/>
      <c r="D565" s="44"/>
      <c r="E565" s="280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5.75" customHeight="1">
      <c r="A566" s="44"/>
      <c r="B566" s="280"/>
      <c r="C566" s="44"/>
      <c r="D566" s="44"/>
      <c r="E566" s="280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5.75" customHeight="1">
      <c r="A567" s="44"/>
      <c r="B567" s="280"/>
      <c r="C567" s="44"/>
      <c r="D567" s="44"/>
      <c r="E567" s="280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5.75" customHeight="1">
      <c r="A568" s="44"/>
      <c r="B568" s="280"/>
      <c r="C568" s="44"/>
      <c r="D568" s="44"/>
      <c r="E568" s="280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5.75" customHeight="1">
      <c r="A569" s="44"/>
      <c r="B569" s="280"/>
      <c r="C569" s="44"/>
      <c r="D569" s="44"/>
      <c r="E569" s="280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5.75" customHeight="1">
      <c r="A570" s="44"/>
      <c r="B570" s="280"/>
      <c r="C570" s="44"/>
      <c r="D570" s="44"/>
      <c r="E570" s="280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5.75" customHeight="1">
      <c r="A571" s="44"/>
      <c r="B571" s="280"/>
      <c r="C571" s="44"/>
      <c r="D571" s="44"/>
      <c r="E571" s="280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5.75" customHeight="1">
      <c r="A572" s="44"/>
      <c r="B572" s="280"/>
      <c r="C572" s="44"/>
      <c r="D572" s="44"/>
      <c r="E572" s="280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5.75" customHeight="1">
      <c r="A573" s="44"/>
      <c r="B573" s="280"/>
      <c r="C573" s="44"/>
      <c r="D573" s="44"/>
      <c r="E573" s="280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5.75" customHeight="1">
      <c r="A574" s="44"/>
      <c r="B574" s="280"/>
      <c r="C574" s="44"/>
      <c r="D574" s="44"/>
      <c r="E574" s="280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5.75" customHeight="1">
      <c r="A575" s="44"/>
      <c r="B575" s="280"/>
      <c r="C575" s="44"/>
      <c r="D575" s="44"/>
      <c r="E575" s="280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5.75" customHeight="1">
      <c r="A576" s="44"/>
      <c r="B576" s="280"/>
      <c r="C576" s="44"/>
      <c r="D576" s="44"/>
      <c r="E576" s="280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5.75" customHeight="1">
      <c r="A577" s="44"/>
      <c r="B577" s="280"/>
      <c r="C577" s="44"/>
      <c r="D577" s="44"/>
      <c r="E577" s="280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5.75" customHeight="1">
      <c r="A578" s="44"/>
      <c r="B578" s="280"/>
      <c r="C578" s="44"/>
      <c r="D578" s="44"/>
      <c r="E578" s="280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5.75" customHeight="1">
      <c r="A579" s="44"/>
      <c r="B579" s="280"/>
      <c r="C579" s="44"/>
      <c r="D579" s="44"/>
      <c r="E579" s="280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5.75" customHeight="1">
      <c r="A580" s="44"/>
      <c r="B580" s="280"/>
      <c r="C580" s="44"/>
      <c r="D580" s="44"/>
      <c r="E580" s="280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5.75" customHeight="1">
      <c r="A581" s="44"/>
      <c r="B581" s="280"/>
      <c r="C581" s="44"/>
      <c r="D581" s="44"/>
      <c r="E581" s="280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5.75" customHeight="1">
      <c r="A582" s="44"/>
      <c r="B582" s="280"/>
      <c r="C582" s="44"/>
      <c r="D582" s="44"/>
      <c r="E582" s="280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5.75" customHeight="1">
      <c r="A583" s="44"/>
      <c r="B583" s="280"/>
      <c r="C583" s="44"/>
      <c r="D583" s="44"/>
      <c r="E583" s="280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5.75" customHeight="1">
      <c r="A584" s="44"/>
      <c r="B584" s="280"/>
      <c r="C584" s="44"/>
      <c r="D584" s="44"/>
      <c r="E584" s="280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5.75" customHeight="1">
      <c r="A585" s="44"/>
      <c r="B585" s="280"/>
      <c r="C585" s="44"/>
      <c r="D585" s="44"/>
      <c r="E585" s="280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5.75" customHeight="1">
      <c r="A586" s="44"/>
      <c r="B586" s="280"/>
      <c r="C586" s="44"/>
      <c r="D586" s="44"/>
      <c r="E586" s="280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5.75" customHeight="1">
      <c r="A587" s="44"/>
      <c r="B587" s="280"/>
      <c r="C587" s="44"/>
      <c r="D587" s="44"/>
      <c r="E587" s="280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5.75" customHeight="1">
      <c r="A588" s="44"/>
      <c r="B588" s="280"/>
      <c r="C588" s="44"/>
      <c r="D588" s="44"/>
      <c r="E588" s="280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5.75" customHeight="1">
      <c r="A589" s="44"/>
      <c r="B589" s="280"/>
      <c r="C589" s="44"/>
      <c r="D589" s="44"/>
      <c r="E589" s="280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5.75" customHeight="1">
      <c r="A590" s="44"/>
      <c r="B590" s="280"/>
      <c r="C590" s="44"/>
      <c r="D590" s="44"/>
      <c r="E590" s="280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5.75" customHeight="1">
      <c r="A591" s="44"/>
      <c r="B591" s="280"/>
      <c r="C591" s="44"/>
      <c r="D591" s="44"/>
      <c r="E591" s="280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5.75" customHeight="1">
      <c r="A592" s="44"/>
      <c r="B592" s="280"/>
      <c r="C592" s="44"/>
      <c r="D592" s="44"/>
      <c r="E592" s="280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5.75" customHeight="1">
      <c r="A593" s="44"/>
      <c r="B593" s="280"/>
      <c r="C593" s="44"/>
      <c r="D593" s="44"/>
      <c r="E593" s="280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5.75" customHeight="1">
      <c r="A594" s="44"/>
      <c r="B594" s="280"/>
      <c r="C594" s="44"/>
      <c r="D594" s="44"/>
      <c r="E594" s="280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5.75" customHeight="1">
      <c r="A595" s="44"/>
      <c r="B595" s="280"/>
      <c r="C595" s="44"/>
      <c r="D595" s="44"/>
      <c r="E595" s="280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5.75" customHeight="1">
      <c r="A596" s="44"/>
      <c r="B596" s="280"/>
      <c r="C596" s="44"/>
      <c r="D596" s="44"/>
      <c r="E596" s="280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5.75" customHeight="1">
      <c r="A597" s="44"/>
      <c r="B597" s="280"/>
      <c r="C597" s="44"/>
      <c r="D597" s="44"/>
      <c r="E597" s="280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5.75" customHeight="1">
      <c r="A598" s="44"/>
      <c r="B598" s="280"/>
      <c r="C598" s="44"/>
      <c r="D598" s="44"/>
      <c r="E598" s="280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5.75" customHeight="1">
      <c r="A599" s="44"/>
      <c r="B599" s="280"/>
      <c r="C599" s="44"/>
      <c r="D599" s="44"/>
      <c r="E599" s="280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5.75" customHeight="1">
      <c r="A600" s="44"/>
      <c r="B600" s="280"/>
      <c r="C600" s="44"/>
      <c r="D600" s="44"/>
      <c r="E600" s="280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5.75" customHeight="1">
      <c r="A601" s="44"/>
      <c r="B601" s="280"/>
      <c r="C601" s="44"/>
      <c r="D601" s="44"/>
      <c r="E601" s="280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5.75" customHeight="1">
      <c r="A602" s="44"/>
      <c r="B602" s="280"/>
      <c r="C602" s="44"/>
      <c r="D602" s="44"/>
      <c r="E602" s="280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5.75" customHeight="1">
      <c r="A603" s="44"/>
      <c r="B603" s="280"/>
      <c r="C603" s="44"/>
      <c r="D603" s="44"/>
      <c r="E603" s="280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5.75" customHeight="1">
      <c r="A604" s="44"/>
      <c r="B604" s="280"/>
      <c r="C604" s="44"/>
      <c r="D604" s="44"/>
      <c r="E604" s="280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5.75" customHeight="1">
      <c r="A605" s="44"/>
      <c r="B605" s="280"/>
      <c r="C605" s="44"/>
      <c r="D605" s="44"/>
      <c r="E605" s="280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5.75" customHeight="1">
      <c r="A606" s="44"/>
      <c r="B606" s="280"/>
      <c r="C606" s="44"/>
      <c r="D606" s="44"/>
      <c r="E606" s="280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5.75" customHeight="1">
      <c r="A607" s="44"/>
      <c r="B607" s="280"/>
      <c r="C607" s="44"/>
      <c r="D607" s="44"/>
      <c r="E607" s="280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5.75" customHeight="1">
      <c r="A608" s="44"/>
      <c r="B608" s="280"/>
      <c r="C608" s="44"/>
      <c r="D608" s="44"/>
      <c r="E608" s="280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5.75" customHeight="1">
      <c r="A609" s="44"/>
      <c r="B609" s="280"/>
      <c r="C609" s="44"/>
      <c r="D609" s="44"/>
      <c r="E609" s="280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5.75" customHeight="1">
      <c r="A610" s="44"/>
      <c r="B610" s="280"/>
      <c r="C610" s="44"/>
      <c r="D610" s="44"/>
      <c r="E610" s="280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5.75" customHeight="1">
      <c r="A611" s="44"/>
      <c r="B611" s="280"/>
      <c r="C611" s="44"/>
      <c r="D611" s="44"/>
      <c r="E611" s="280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5.75" customHeight="1">
      <c r="A612" s="44"/>
      <c r="B612" s="280"/>
      <c r="C612" s="44"/>
      <c r="D612" s="44"/>
      <c r="E612" s="280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5.75" customHeight="1">
      <c r="A613" s="44"/>
      <c r="B613" s="280"/>
      <c r="C613" s="44"/>
      <c r="D613" s="44"/>
      <c r="E613" s="280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5.75" customHeight="1">
      <c r="A614" s="44"/>
      <c r="B614" s="280"/>
      <c r="C614" s="44"/>
      <c r="D614" s="44"/>
      <c r="E614" s="280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5.75" customHeight="1">
      <c r="A615" s="44"/>
      <c r="B615" s="280"/>
      <c r="C615" s="44"/>
      <c r="D615" s="44"/>
      <c r="E615" s="280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5.75" customHeight="1">
      <c r="A616" s="44"/>
      <c r="B616" s="280"/>
      <c r="C616" s="44"/>
      <c r="D616" s="44"/>
      <c r="E616" s="280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5.75" customHeight="1">
      <c r="A617" s="44"/>
      <c r="B617" s="280"/>
      <c r="C617" s="44"/>
      <c r="D617" s="44"/>
      <c r="E617" s="280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5.75" customHeight="1">
      <c r="A618" s="44"/>
      <c r="B618" s="280"/>
      <c r="C618" s="44"/>
      <c r="D618" s="44"/>
      <c r="E618" s="280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5.75" customHeight="1">
      <c r="A619" s="44"/>
      <c r="B619" s="280"/>
      <c r="C619" s="44"/>
      <c r="D619" s="44"/>
      <c r="E619" s="280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5.75" customHeight="1">
      <c r="A620" s="44"/>
      <c r="B620" s="280"/>
      <c r="C620" s="44"/>
      <c r="D620" s="44"/>
      <c r="E620" s="280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5.75" customHeight="1">
      <c r="A621" s="44"/>
      <c r="B621" s="280"/>
      <c r="C621" s="44"/>
      <c r="D621" s="44"/>
      <c r="E621" s="280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5.75" customHeight="1">
      <c r="A622" s="44"/>
      <c r="B622" s="280"/>
      <c r="C622" s="44"/>
      <c r="D622" s="44"/>
      <c r="E622" s="280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5.75" customHeight="1">
      <c r="A623" s="44"/>
      <c r="B623" s="280"/>
      <c r="C623" s="44"/>
      <c r="D623" s="44"/>
      <c r="E623" s="280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5.75" customHeight="1">
      <c r="A624" s="44"/>
      <c r="B624" s="280"/>
      <c r="C624" s="44"/>
      <c r="D624" s="44"/>
      <c r="E624" s="280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5.75" customHeight="1">
      <c r="A625" s="44"/>
      <c r="B625" s="280"/>
      <c r="C625" s="44"/>
      <c r="D625" s="44"/>
      <c r="E625" s="280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5.75" customHeight="1">
      <c r="A626" s="44"/>
      <c r="B626" s="280"/>
      <c r="C626" s="44"/>
      <c r="D626" s="44"/>
      <c r="E626" s="280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5.75" customHeight="1">
      <c r="A627" s="44"/>
      <c r="B627" s="280"/>
      <c r="C627" s="44"/>
      <c r="D627" s="44"/>
      <c r="E627" s="280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5.75" customHeight="1">
      <c r="A628" s="44"/>
      <c r="B628" s="280"/>
      <c r="C628" s="44"/>
      <c r="D628" s="44"/>
      <c r="E628" s="280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5.75" customHeight="1">
      <c r="A629" s="44"/>
      <c r="B629" s="280"/>
      <c r="C629" s="44"/>
      <c r="D629" s="44"/>
      <c r="E629" s="280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5.75" customHeight="1">
      <c r="A630" s="44"/>
      <c r="B630" s="280"/>
      <c r="C630" s="44"/>
      <c r="D630" s="44"/>
      <c r="E630" s="280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5.75" customHeight="1">
      <c r="A631" s="44"/>
      <c r="B631" s="280"/>
      <c r="C631" s="44"/>
      <c r="D631" s="44"/>
      <c r="E631" s="280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5.75" customHeight="1">
      <c r="A632" s="44"/>
      <c r="B632" s="280"/>
      <c r="C632" s="44"/>
      <c r="D632" s="44"/>
      <c r="E632" s="280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5.75" customHeight="1">
      <c r="A633" s="44"/>
      <c r="B633" s="280"/>
      <c r="C633" s="44"/>
      <c r="D633" s="44"/>
      <c r="E633" s="280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5.75" customHeight="1">
      <c r="A634" s="44"/>
      <c r="B634" s="280"/>
      <c r="C634" s="44"/>
      <c r="D634" s="44"/>
      <c r="E634" s="280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5.75" customHeight="1">
      <c r="A635" s="44"/>
      <c r="B635" s="280"/>
      <c r="C635" s="44"/>
      <c r="D635" s="44"/>
      <c r="E635" s="280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5.75" customHeight="1">
      <c r="A636" s="44"/>
      <c r="B636" s="280"/>
      <c r="C636" s="44"/>
      <c r="D636" s="44"/>
      <c r="E636" s="280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5.75" customHeight="1">
      <c r="A637" s="44"/>
      <c r="B637" s="280"/>
      <c r="C637" s="44"/>
      <c r="D637" s="44"/>
      <c r="E637" s="280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5.75" customHeight="1">
      <c r="A638" s="44"/>
      <c r="B638" s="280"/>
      <c r="C638" s="44"/>
      <c r="D638" s="44"/>
      <c r="E638" s="280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5.75" customHeight="1">
      <c r="A639" s="44"/>
      <c r="B639" s="280"/>
      <c r="C639" s="44"/>
      <c r="D639" s="44"/>
      <c r="E639" s="280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5.75" customHeight="1">
      <c r="A640" s="44"/>
      <c r="B640" s="280"/>
      <c r="C640" s="44"/>
      <c r="D640" s="44"/>
      <c r="E640" s="280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5.75" customHeight="1">
      <c r="A641" s="44"/>
      <c r="B641" s="280"/>
      <c r="C641" s="44"/>
      <c r="D641" s="44"/>
      <c r="E641" s="280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5.75" customHeight="1">
      <c r="A642" s="44"/>
      <c r="B642" s="280"/>
      <c r="C642" s="44"/>
      <c r="D642" s="44"/>
      <c r="E642" s="280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5.75" customHeight="1">
      <c r="A643" s="44"/>
      <c r="B643" s="280"/>
      <c r="C643" s="44"/>
      <c r="D643" s="44"/>
      <c r="E643" s="280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5.75" customHeight="1">
      <c r="A644" s="44"/>
      <c r="B644" s="280"/>
      <c r="C644" s="44"/>
      <c r="D644" s="44"/>
      <c r="E644" s="280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5.75" customHeight="1">
      <c r="A645" s="44"/>
      <c r="B645" s="280"/>
      <c r="C645" s="44"/>
      <c r="D645" s="44"/>
      <c r="E645" s="280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5.75" customHeight="1">
      <c r="A646" s="44"/>
      <c r="B646" s="280"/>
      <c r="C646" s="44"/>
      <c r="D646" s="44"/>
      <c r="E646" s="280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5.75" customHeight="1">
      <c r="A647" s="44"/>
      <c r="B647" s="280"/>
      <c r="C647" s="44"/>
      <c r="D647" s="44"/>
      <c r="E647" s="280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5.75" customHeight="1">
      <c r="A648" s="44"/>
      <c r="B648" s="280"/>
      <c r="C648" s="44"/>
      <c r="D648" s="44"/>
      <c r="E648" s="280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5.75" customHeight="1">
      <c r="A649" s="44"/>
      <c r="B649" s="280"/>
      <c r="C649" s="44"/>
      <c r="D649" s="44"/>
      <c r="E649" s="280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5.75" customHeight="1">
      <c r="A650" s="44"/>
      <c r="B650" s="280"/>
      <c r="C650" s="44"/>
      <c r="D650" s="44"/>
      <c r="E650" s="280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5.75" customHeight="1">
      <c r="A651" s="44"/>
      <c r="B651" s="280"/>
      <c r="C651" s="44"/>
      <c r="D651" s="44"/>
      <c r="E651" s="280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5.75" customHeight="1">
      <c r="A652" s="44"/>
      <c r="B652" s="280"/>
      <c r="C652" s="44"/>
      <c r="D652" s="44"/>
      <c r="E652" s="280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5.75" customHeight="1">
      <c r="A653" s="44"/>
      <c r="B653" s="280"/>
      <c r="C653" s="44"/>
      <c r="D653" s="44"/>
      <c r="E653" s="280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5.75" customHeight="1">
      <c r="A654" s="44"/>
      <c r="B654" s="280"/>
      <c r="C654" s="44"/>
      <c r="D654" s="44"/>
      <c r="E654" s="280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5.75" customHeight="1">
      <c r="A655" s="44"/>
      <c r="B655" s="280"/>
      <c r="C655" s="44"/>
      <c r="D655" s="44"/>
      <c r="E655" s="280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5.75" customHeight="1">
      <c r="A656" s="44"/>
      <c r="B656" s="280"/>
      <c r="C656" s="44"/>
      <c r="D656" s="44"/>
      <c r="E656" s="280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5.75" customHeight="1">
      <c r="A657" s="44"/>
      <c r="B657" s="280"/>
      <c r="C657" s="44"/>
      <c r="D657" s="44"/>
      <c r="E657" s="280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5.75" customHeight="1">
      <c r="A658" s="44"/>
      <c r="B658" s="280"/>
      <c r="C658" s="44"/>
      <c r="D658" s="44"/>
      <c r="E658" s="280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5.75" customHeight="1">
      <c r="A659" s="44"/>
      <c r="B659" s="280"/>
      <c r="C659" s="44"/>
      <c r="D659" s="44"/>
      <c r="E659" s="280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5.75" customHeight="1">
      <c r="A660" s="44"/>
      <c r="B660" s="280"/>
      <c r="C660" s="44"/>
      <c r="D660" s="44"/>
      <c r="E660" s="280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5.75" customHeight="1">
      <c r="A661" s="44"/>
      <c r="B661" s="280"/>
      <c r="C661" s="44"/>
      <c r="D661" s="44"/>
      <c r="E661" s="280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5.75" customHeight="1">
      <c r="A662" s="44"/>
      <c r="B662" s="280"/>
      <c r="C662" s="44"/>
      <c r="D662" s="44"/>
      <c r="E662" s="280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5.75" customHeight="1">
      <c r="A663" s="44"/>
      <c r="B663" s="280"/>
      <c r="C663" s="44"/>
      <c r="D663" s="44"/>
      <c r="E663" s="280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5.75" customHeight="1">
      <c r="A664" s="44"/>
      <c r="B664" s="280"/>
      <c r="C664" s="44"/>
      <c r="D664" s="44"/>
      <c r="E664" s="280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5.75" customHeight="1">
      <c r="A665" s="44"/>
      <c r="B665" s="280"/>
      <c r="C665" s="44"/>
      <c r="D665" s="44"/>
      <c r="E665" s="280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5.75" customHeight="1">
      <c r="A666" s="44"/>
      <c r="B666" s="280"/>
      <c r="C666" s="44"/>
      <c r="D666" s="44"/>
      <c r="E666" s="280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5.75" customHeight="1">
      <c r="A667" s="44"/>
      <c r="B667" s="280"/>
      <c r="C667" s="44"/>
      <c r="D667" s="44"/>
      <c r="E667" s="280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5.75" customHeight="1">
      <c r="A668" s="44"/>
      <c r="B668" s="280"/>
      <c r="C668" s="44"/>
      <c r="D668" s="44"/>
      <c r="E668" s="280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5.75" customHeight="1">
      <c r="A669" s="44"/>
      <c r="B669" s="280"/>
      <c r="C669" s="44"/>
      <c r="D669" s="44"/>
      <c r="E669" s="280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5.75" customHeight="1">
      <c r="A670" s="44"/>
      <c r="B670" s="280"/>
      <c r="C670" s="44"/>
      <c r="D670" s="44"/>
      <c r="E670" s="280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5.75" customHeight="1">
      <c r="A671" s="44"/>
      <c r="B671" s="280"/>
      <c r="C671" s="44"/>
      <c r="D671" s="44"/>
      <c r="E671" s="280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5.75" customHeight="1">
      <c r="A672" s="44"/>
      <c r="B672" s="280"/>
      <c r="C672" s="44"/>
      <c r="D672" s="44"/>
      <c r="E672" s="280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5.75" customHeight="1">
      <c r="A673" s="44"/>
      <c r="B673" s="280"/>
      <c r="C673" s="44"/>
      <c r="D673" s="44"/>
      <c r="E673" s="280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5.75" customHeight="1">
      <c r="A674" s="44"/>
      <c r="B674" s="280"/>
      <c r="C674" s="44"/>
      <c r="D674" s="44"/>
      <c r="E674" s="280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5.75" customHeight="1">
      <c r="A675" s="44"/>
      <c r="B675" s="280"/>
      <c r="C675" s="44"/>
      <c r="D675" s="44"/>
      <c r="E675" s="280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5.75" customHeight="1">
      <c r="A676" s="44"/>
      <c r="B676" s="280"/>
      <c r="C676" s="44"/>
      <c r="D676" s="44"/>
      <c r="E676" s="280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5.75" customHeight="1">
      <c r="A677" s="44"/>
      <c r="B677" s="280"/>
      <c r="C677" s="44"/>
      <c r="D677" s="44"/>
      <c r="E677" s="280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5.75" customHeight="1">
      <c r="A678" s="44"/>
      <c r="B678" s="280"/>
      <c r="C678" s="44"/>
      <c r="D678" s="44"/>
      <c r="E678" s="280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5.75" customHeight="1">
      <c r="A679" s="44"/>
      <c r="B679" s="280"/>
      <c r="C679" s="44"/>
      <c r="D679" s="44"/>
      <c r="E679" s="280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5.75" customHeight="1">
      <c r="A680" s="44"/>
      <c r="B680" s="280"/>
      <c r="C680" s="44"/>
      <c r="D680" s="44"/>
      <c r="E680" s="280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5.75" customHeight="1">
      <c r="A681" s="44"/>
      <c r="B681" s="280"/>
      <c r="C681" s="44"/>
      <c r="D681" s="44"/>
      <c r="E681" s="280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5.75" customHeight="1">
      <c r="A682" s="44"/>
      <c r="B682" s="280"/>
      <c r="C682" s="44"/>
      <c r="D682" s="44"/>
      <c r="E682" s="280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5.75" customHeight="1">
      <c r="A683" s="44"/>
      <c r="B683" s="280"/>
      <c r="C683" s="44"/>
      <c r="D683" s="44"/>
      <c r="E683" s="280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5.75" customHeight="1">
      <c r="A684" s="44"/>
      <c r="B684" s="280"/>
      <c r="C684" s="44"/>
      <c r="D684" s="44"/>
      <c r="E684" s="280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5.75" customHeight="1">
      <c r="A685" s="44"/>
      <c r="B685" s="280"/>
      <c r="C685" s="44"/>
      <c r="D685" s="44"/>
      <c r="E685" s="280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5.75" customHeight="1">
      <c r="A686" s="44"/>
      <c r="B686" s="280"/>
      <c r="C686" s="44"/>
      <c r="D686" s="44"/>
      <c r="E686" s="280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5.75" customHeight="1">
      <c r="A687" s="44"/>
      <c r="B687" s="280"/>
      <c r="C687" s="44"/>
      <c r="D687" s="44"/>
      <c r="E687" s="280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5.75" customHeight="1">
      <c r="A688" s="44"/>
      <c r="B688" s="280"/>
      <c r="C688" s="44"/>
      <c r="D688" s="44"/>
      <c r="E688" s="280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5.75" customHeight="1">
      <c r="A689" s="44"/>
      <c r="B689" s="280"/>
      <c r="C689" s="44"/>
      <c r="D689" s="44"/>
      <c r="E689" s="280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5.75" customHeight="1">
      <c r="A690" s="44"/>
      <c r="B690" s="280"/>
      <c r="C690" s="44"/>
      <c r="D690" s="44"/>
      <c r="E690" s="280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5.75" customHeight="1">
      <c r="A691" s="44"/>
      <c r="B691" s="280"/>
      <c r="C691" s="44"/>
      <c r="D691" s="44"/>
      <c r="E691" s="280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5.75" customHeight="1">
      <c r="A692" s="44"/>
      <c r="B692" s="280"/>
      <c r="C692" s="44"/>
      <c r="D692" s="44"/>
      <c r="E692" s="280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5.75" customHeight="1">
      <c r="A693" s="44"/>
      <c r="B693" s="280"/>
      <c r="C693" s="44"/>
      <c r="D693" s="44"/>
      <c r="E693" s="280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5.75" customHeight="1">
      <c r="A694" s="44"/>
      <c r="B694" s="280"/>
      <c r="C694" s="44"/>
      <c r="D694" s="44"/>
      <c r="E694" s="280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5.75" customHeight="1">
      <c r="A695" s="44"/>
      <c r="B695" s="280"/>
      <c r="C695" s="44"/>
      <c r="D695" s="44"/>
      <c r="E695" s="280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5.75" customHeight="1">
      <c r="A696" s="44"/>
      <c r="B696" s="280"/>
      <c r="C696" s="44"/>
      <c r="D696" s="44"/>
      <c r="E696" s="280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5.75" customHeight="1">
      <c r="A697" s="44"/>
      <c r="B697" s="280"/>
      <c r="C697" s="44"/>
      <c r="D697" s="44"/>
      <c r="E697" s="280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5.75" customHeight="1">
      <c r="A698" s="44"/>
      <c r="B698" s="280"/>
      <c r="C698" s="44"/>
      <c r="D698" s="44"/>
      <c r="E698" s="280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5.75" customHeight="1">
      <c r="A699" s="44"/>
      <c r="B699" s="280"/>
      <c r="C699" s="44"/>
      <c r="D699" s="44"/>
      <c r="E699" s="280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5.75" customHeight="1">
      <c r="A700" s="44"/>
      <c r="B700" s="280"/>
      <c r="C700" s="44"/>
      <c r="D700" s="44"/>
      <c r="E700" s="280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5.75" customHeight="1">
      <c r="A701" s="44"/>
      <c r="B701" s="280"/>
      <c r="C701" s="44"/>
      <c r="D701" s="44"/>
      <c r="E701" s="280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5.75" customHeight="1">
      <c r="A702" s="44"/>
      <c r="B702" s="280"/>
      <c r="C702" s="44"/>
      <c r="D702" s="44"/>
      <c r="E702" s="280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5.75" customHeight="1">
      <c r="A703" s="44"/>
      <c r="B703" s="280"/>
      <c r="C703" s="44"/>
      <c r="D703" s="44"/>
      <c r="E703" s="280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5.75" customHeight="1">
      <c r="A704" s="44"/>
      <c r="B704" s="280"/>
      <c r="C704" s="44"/>
      <c r="D704" s="44"/>
      <c r="E704" s="280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5.75" customHeight="1">
      <c r="A705" s="44"/>
      <c r="B705" s="280"/>
      <c r="C705" s="44"/>
      <c r="D705" s="44"/>
      <c r="E705" s="280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5.75" customHeight="1">
      <c r="A706" s="44"/>
      <c r="B706" s="280"/>
      <c r="C706" s="44"/>
      <c r="D706" s="44"/>
      <c r="E706" s="280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5.75" customHeight="1">
      <c r="A707" s="44"/>
      <c r="B707" s="280"/>
      <c r="C707" s="44"/>
      <c r="D707" s="44"/>
      <c r="E707" s="280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5.75" customHeight="1">
      <c r="A708" s="44"/>
      <c r="B708" s="280"/>
      <c r="C708" s="44"/>
      <c r="D708" s="44"/>
      <c r="E708" s="280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5.75" customHeight="1">
      <c r="A709" s="44"/>
      <c r="B709" s="280"/>
      <c r="C709" s="44"/>
      <c r="D709" s="44"/>
      <c r="E709" s="280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5.75" customHeight="1">
      <c r="A710" s="44"/>
      <c r="B710" s="280"/>
      <c r="C710" s="44"/>
      <c r="D710" s="44"/>
      <c r="E710" s="280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5.75" customHeight="1">
      <c r="A711" s="44"/>
      <c r="B711" s="280"/>
      <c r="C711" s="44"/>
      <c r="D711" s="44"/>
      <c r="E711" s="280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5.75" customHeight="1">
      <c r="A712" s="44"/>
      <c r="B712" s="280"/>
      <c r="C712" s="44"/>
      <c r="D712" s="44"/>
      <c r="E712" s="280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5.75" customHeight="1">
      <c r="A713" s="44"/>
      <c r="B713" s="280"/>
      <c r="C713" s="44"/>
      <c r="D713" s="44"/>
      <c r="E713" s="280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5.75" customHeight="1">
      <c r="A714" s="44"/>
      <c r="B714" s="280"/>
      <c r="C714" s="44"/>
      <c r="D714" s="44"/>
      <c r="E714" s="280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5.75" customHeight="1">
      <c r="A715" s="44"/>
      <c r="B715" s="280"/>
      <c r="C715" s="44"/>
      <c r="D715" s="44"/>
      <c r="E715" s="280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5.75" customHeight="1">
      <c r="A716" s="44"/>
      <c r="B716" s="280"/>
      <c r="C716" s="44"/>
      <c r="D716" s="44"/>
      <c r="E716" s="280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5.75" customHeight="1">
      <c r="A717" s="44"/>
      <c r="B717" s="280"/>
      <c r="C717" s="44"/>
      <c r="D717" s="44"/>
      <c r="E717" s="280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5.75" customHeight="1">
      <c r="A718" s="44"/>
      <c r="B718" s="280"/>
      <c r="C718" s="44"/>
      <c r="D718" s="44"/>
      <c r="E718" s="280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5.75" customHeight="1">
      <c r="A719" s="44"/>
      <c r="B719" s="280"/>
      <c r="C719" s="44"/>
      <c r="D719" s="44"/>
      <c r="E719" s="280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5.75" customHeight="1">
      <c r="A720" s="44"/>
      <c r="B720" s="280"/>
      <c r="C720" s="44"/>
      <c r="D720" s="44"/>
      <c r="E720" s="280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5.75" customHeight="1">
      <c r="A721" s="44"/>
      <c r="B721" s="280"/>
      <c r="C721" s="44"/>
      <c r="D721" s="44"/>
      <c r="E721" s="280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5.75" customHeight="1">
      <c r="A722" s="44"/>
      <c r="B722" s="280"/>
      <c r="C722" s="44"/>
      <c r="D722" s="44"/>
      <c r="E722" s="280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5.75" customHeight="1">
      <c r="A723" s="44"/>
      <c r="B723" s="280"/>
      <c r="C723" s="44"/>
      <c r="D723" s="44"/>
      <c r="E723" s="280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5.75" customHeight="1">
      <c r="A724" s="44"/>
      <c r="B724" s="280"/>
      <c r="C724" s="44"/>
      <c r="D724" s="44"/>
      <c r="E724" s="280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5.75" customHeight="1">
      <c r="A725" s="44"/>
      <c r="B725" s="280"/>
      <c r="C725" s="44"/>
      <c r="D725" s="44"/>
      <c r="E725" s="280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5.75" customHeight="1">
      <c r="A726" s="44"/>
      <c r="B726" s="280"/>
      <c r="C726" s="44"/>
      <c r="D726" s="44"/>
      <c r="E726" s="280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5.75" customHeight="1">
      <c r="A727" s="44"/>
      <c r="B727" s="280"/>
      <c r="C727" s="44"/>
      <c r="D727" s="44"/>
      <c r="E727" s="280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5.75" customHeight="1">
      <c r="A728" s="44"/>
      <c r="B728" s="280"/>
      <c r="C728" s="44"/>
      <c r="D728" s="44"/>
      <c r="E728" s="280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5.75" customHeight="1">
      <c r="A729" s="44"/>
      <c r="B729" s="280"/>
      <c r="C729" s="44"/>
      <c r="D729" s="44"/>
      <c r="E729" s="280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5.75" customHeight="1">
      <c r="A730" s="44"/>
      <c r="B730" s="280"/>
      <c r="C730" s="44"/>
      <c r="D730" s="44"/>
      <c r="E730" s="280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5.75" customHeight="1">
      <c r="A731" s="44"/>
      <c r="B731" s="280"/>
      <c r="C731" s="44"/>
      <c r="D731" s="44"/>
      <c r="E731" s="280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5.75" customHeight="1">
      <c r="A732" s="44"/>
      <c r="B732" s="280"/>
      <c r="C732" s="44"/>
      <c r="D732" s="44"/>
      <c r="E732" s="280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5.75" customHeight="1">
      <c r="A733" s="44"/>
      <c r="B733" s="280"/>
      <c r="C733" s="44"/>
      <c r="D733" s="44"/>
      <c r="E733" s="280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5.75" customHeight="1">
      <c r="A734" s="44"/>
      <c r="B734" s="280"/>
      <c r="C734" s="44"/>
      <c r="D734" s="44"/>
      <c r="E734" s="280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5.75" customHeight="1">
      <c r="A735" s="44"/>
      <c r="B735" s="280"/>
      <c r="C735" s="44"/>
      <c r="D735" s="44"/>
      <c r="E735" s="280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5.75" customHeight="1">
      <c r="A736" s="44"/>
      <c r="B736" s="280"/>
      <c r="C736" s="44"/>
      <c r="D736" s="44"/>
      <c r="E736" s="280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5.75" customHeight="1">
      <c r="A737" s="44"/>
      <c r="B737" s="280"/>
      <c r="C737" s="44"/>
      <c r="D737" s="44"/>
      <c r="E737" s="280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5.75" customHeight="1">
      <c r="A738" s="44"/>
      <c r="B738" s="280"/>
      <c r="C738" s="44"/>
      <c r="D738" s="44"/>
      <c r="E738" s="280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5.75" customHeight="1">
      <c r="A739" s="44"/>
      <c r="B739" s="280"/>
      <c r="C739" s="44"/>
      <c r="D739" s="44"/>
      <c r="E739" s="280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5.75" customHeight="1">
      <c r="A740" s="44"/>
      <c r="B740" s="280"/>
      <c r="C740" s="44"/>
      <c r="D740" s="44"/>
      <c r="E740" s="280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5.75" customHeight="1">
      <c r="A741" s="44"/>
      <c r="B741" s="280"/>
      <c r="C741" s="44"/>
      <c r="D741" s="44"/>
      <c r="E741" s="280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5.75" customHeight="1">
      <c r="A742" s="44"/>
      <c r="B742" s="280"/>
      <c r="C742" s="44"/>
      <c r="D742" s="44"/>
      <c r="E742" s="280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5.75" customHeight="1">
      <c r="A743" s="44"/>
      <c r="B743" s="280"/>
      <c r="C743" s="44"/>
      <c r="D743" s="44"/>
      <c r="E743" s="280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5.75" customHeight="1">
      <c r="A744" s="44"/>
      <c r="B744" s="280"/>
      <c r="C744" s="44"/>
      <c r="D744" s="44"/>
      <c r="E744" s="280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5.75" customHeight="1">
      <c r="A745" s="44"/>
      <c r="B745" s="280"/>
      <c r="C745" s="44"/>
      <c r="D745" s="44"/>
      <c r="E745" s="280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5.75" customHeight="1">
      <c r="A746" s="44"/>
      <c r="B746" s="280"/>
      <c r="C746" s="44"/>
      <c r="D746" s="44"/>
      <c r="E746" s="280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5.75" customHeight="1">
      <c r="A747" s="44"/>
      <c r="B747" s="280"/>
      <c r="C747" s="44"/>
      <c r="D747" s="44"/>
      <c r="E747" s="280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5.75" customHeight="1">
      <c r="A748" s="44"/>
      <c r="B748" s="280"/>
      <c r="C748" s="44"/>
      <c r="D748" s="44"/>
      <c r="E748" s="280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5.75" customHeight="1">
      <c r="A749" s="44"/>
      <c r="B749" s="280"/>
      <c r="C749" s="44"/>
      <c r="D749" s="44"/>
      <c r="E749" s="280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5.75" customHeight="1">
      <c r="A750" s="44"/>
      <c r="B750" s="280"/>
      <c r="C750" s="44"/>
      <c r="D750" s="44"/>
      <c r="E750" s="280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5.75" customHeight="1">
      <c r="A751" s="44"/>
      <c r="B751" s="280"/>
      <c r="C751" s="44"/>
      <c r="D751" s="44"/>
      <c r="E751" s="280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5.75" customHeight="1">
      <c r="A752" s="44"/>
      <c r="B752" s="280"/>
      <c r="C752" s="44"/>
      <c r="D752" s="44"/>
      <c r="E752" s="280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5.75" customHeight="1">
      <c r="A753" s="44"/>
      <c r="B753" s="280"/>
      <c r="C753" s="44"/>
      <c r="D753" s="44"/>
      <c r="E753" s="280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5.75" customHeight="1">
      <c r="A754" s="44"/>
      <c r="B754" s="280"/>
      <c r="C754" s="44"/>
      <c r="D754" s="44"/>
      <c r="E754" s="280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5.75" customHeight="1">
      <c r="A755" s="44"/>
      <c r="B755" s="280"/>
      <c r="C755" s="44"/>
      <c r="D755" s="44"/>
      <c r="E755" s="280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5.75" customHeight="1">
      <c r="A756" s="44"/>
      <c r="B756" s="280"/>
      <c r="C756" s="44"/>
      <c r="D756" s="44"/>
      <c r="E756" s="280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5.75" customHeight="1">
      <c r="A757" s="44"/>
      <c r="B757" s="280"/>
      <c r="C757" s="44"/>
      <c r="D757" s="44"/>
      <c r="E757" s="280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5.75" customHeight="1">
      <c r="A758" s="44"/>
      <c r="B758" s="280"/>
      <c r="C758" s="44"/>
      <c r="D758" s="44"/>
      <c r="E758" s="280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5.75" customHeight="1">
      <c r="A759" s="44"/>
      <c r="B759" s="280"/>
      <c r="C759" s="44"/>
      <c r="D759" s="44"/>
      <c r="E759" s="280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5.75" customHeight="1">
      <c r="A760" s="44"/>
      <c r="B760" s="280"/>
      <c r="C760" s="44"/>
      <c r="D760" s="44"/>
      <c r="E760" s="280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5.75" customHeight="1">
      <c r="A761" s="44"/>
      <c r="B761" s="280"/>
      <c r="C761" s="44"/>
      <c r="D761" s="44"/>
      <c r="E761" s="280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5.75" customHeight="1">
      <c r="A762" s="44"/>
      <c r="B762" s="280"/>
      <c r="C762" s="44"/>
      <c r="D762" s="44"/>
      <c r="E762" s="280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5.75" customHeight="1">
      <c r="A763" s="44"/>
      <c r="B763" s="280"/>
      <c r="C763" s="44"/>
      <c r="D763" s="44"/>
      <c r="E763" s="280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5.75" customHeight="1">
      <c r="A764" s="44"/>
      <c r="B764" s="280"/>
      <c r="C764" s="44"/>
      <c r="D764" s="44"/>
      <c r="E764" s="280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5.75" customHeight="1">
      <c r="A765" s="44"/>
      <c r="B765" s="280"/>
      <c r="C765" s="44"/>
      <c r="D765" s="44"/>
      <c r="E765" s="280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5.75" customHeight="1">
      <c r="A766" s="44"/>
      <c r="B766" s="280"/>
      <c r="C766" s="44"/>
      <c r="D766" s="44"/>
      <c r="E766" s="280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5.75" customHeight="1">
      <c r="A767" s="44"/>
      <c r="B767" s="280"/>
      <c r="C767" s="44"/>
      <c r="D767" s="44"/>
      <c r="E767" s="280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5.75" customHeight="1">
      <c r="A768" s="44"/>
      <c r="B768" s="280"/>
      <c r="C768" s="44"/>
      <c r="D768" s="44"/>
      <c r="E768" s="280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5.75" customHeight="1">
      <c r="A769" s="44"/>
      <c r="B769" s="280"/>
      <c r="C769" s="44"/>
      <c r="D769" s="44"/>
      <c r="E769" s="280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5.75" customHeight="1">
      <c r="A770" s="44"/>
      <c r="B770" s="280"/>
      <c r="C770" s="44"/>
      <c r="D770" s="44"/>
      <c r="E770" s="280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5.75" customHeight="1">
      <c r="A771" s="44"/>
      <c r="B771" s="280"/>
      <c r="C771" s="44"/>
      <c r="D771" s="44"/>
      <c r="E771" s="280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5.75" customHeight="1">
      <c r="A772" s="44"/>
      <c r="B772" s="280"/>
      <c r="C772" s="44"/>
      <c r="D772" s="44"/>
      <c r="E772" s="280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5.75" customHeight="1">
      <c r="A773" s="44"/>
      <c r="B773" s="280"/>
      <c r="C773" s="44"/>
      <c r="D773" s="44"/>
      <c r="E773" s="280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5.75" customHeight="1">
      <c r="A774" s="44"/>
      <c r="B774" s="280"/>
      <c r="C774" s="44"/>
      <c r="D774" s="44"/>
      <c r="E774" s="280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5.75" customHeight="1">
      <c r="A775" s="44"/>
      <c r="B775" s="280"/>
      <c r="C775" s="44"/>
      <c r="D775" s="44"/>
      <c r="E775" s="280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5.75" customHeight="1">
      <c r="A776" s="44"/>
      <c r="B776" s="280"/>
      <c r="C776" s="44"/>
      <c r="D776" s="44"/>
      <c r="E776" s="280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5.75" customHeight="1">
      <c r="A777" s="44"/>
      <c r="B777" s="280"/>
      <c r="C777" s="44"/>
      <c r="D777" s="44"/>
      <c r="E777" s="280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5.75" customHeight="1">
      <c r="A778" s="44"/>
      <c r="B778" s="280"/>
      <c r="C778" s="44"/>
      <c r="D778" s="44"/>
      <c r="E778" s="280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5.75" customHeight="1">
      <c r="A779" s="44"/>
      <c r="B779" s="280"/>
      <c r="C779" s="44"/>
      <c r="D779" s="44"/>
      <c r="E779" s="280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5.75" customHeight="1">
      <c r="A780" s="44"/>
      <c r="B780" s="280"/>
      <c r="C780" s="44"/>
      <c r="D780" s="44"/>
      <c r="E780" s="280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5.75" customHeight="1">
      <c r="A781" s="44"/>
      <c r="B781" s="280"/>
      <c r="C781" s="44"/>
      <c r="D781" s="44"/>
      <c r="E781" s="280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5.75" customHeight="1">
      <c r="A782" s="44"/>
      <c r="B782" s="280"/>
      <c r="C782" s="44"/>
      <c r="D782" s="44"/>
      <c r="E782" s="280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5.75" customHeight="1">
      <c r="A783" s="44"/>
      <c r="B783" s="280"/>
      <c r="C783" s="44"/>
      <c r="D783" s="44"/>
      <c r="E783" s="280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5.75" customHeight="1">
      <c r="A784" s="44"/>
      <c r="B784" s="280"/>
      <c r="C784" s="44"/>
      <c r="D784" s="44"/>
      <c r="E784" s="280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5.75" customHeight="1">
      <c r="A785" s="44"/>
      <c r="B785" s="280"/>
      <c r="C785" s="44"/>
      <c r="D785" s="44"/>
      <c r="E785" s="280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5.75" customHeight="1">
      <c r="A786" s="44"/>
      <c r="B786" s="280"/>
      <c r="C786" s="44"/>
      <c r="D786" s="44"/>
      <c r="E786" s="280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5.75" customHeight="1">
      <c r="A787" s="44"/>
      <c r="B787" s="280"/>
      <c r="C787" s="44"/>
      <c r="D787" s="44"/>
      <c r="E787" s="280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5.75" customHeight="1">
      <c r="A788" s="44"/>
      <c r="B788" s="280"/>
      <c r="C788" s="44"/>
      <c r="D788" s="44"/>
      <c r="E788" s="280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5.75" customHeight="1">
      <c r="A789" s="44"/>
      <c r="B789" s="280"/>
      <c r="C789" s="44"/>
      <c r="D789" s="44"/>
      <c r="E789" s="280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5.75" customHeight="1">
      <c r="A790" s="44"/>
      <c r="B790" s="280"/>
      <c r="C790" s="44"/>
      <c r="D790" s="44"/>
      <c r="E790" s="280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5.75" customHeight="1">
      <c r="A791" s="44"/>
      <c r="B791" s="280"/>
      <c r="C791" s="44"/>
      <c r="D791" s="44"/>
      <c r="E791" s="280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5.75" customHeight="1">
      <c r="A792" s="44"/>
      <c r="B792" s="280"/>
      <c r="C792" s="44"/>
      <c r="D792" s="44"/>
      <c r="E792" s="280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5.75" customHeight="1">
      <c r="A793" s="44"/>
      <c r="B793" s="280"/>
      <c r="C793" s="44"/>
      <c r="D793" s="44"/>
      <c r="E793" s="280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5.75" customHeight="1">
      <c r="A794" s="44"/>
      <c r="B794" s="280"/>
      <c r="C794" s="44"/>
      <c r="D794" s="44"/>
      <c r="E794" s="280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5.75" customHeight="1">
      <c r="A795" s="44"/>
      <c r="B795" s="280"/>
      <c r="C795" s="44"/>
      <c r="D795" s="44"/>
      <c r="E795" s="280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5.75" customHeight="1">
      <c r="A796" s="44"/>
      <c r="B796" s="280"/>
      <c r="C796" s="44"/>
      <c r="D796" s="44"/>
      <c r="E796" s="280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5.75" customHeight="1">
      <c r="A797" s="44"/>
      <c r="B797" s="280"/>
      <c r="C797" s="44"/>
      <c r="D797" s="44"/>
      <c r="E797" s="280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5.75" customHeight="1">
      <c r="A798" s="44"/>
      <c r="B798" s="280"/>
      <c r="C798" s="44"/>
      <c r="D798" s="44"/>
      <c r="E798" s="280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5.75" customHeight="1">
      <c r="A799" s="44"/>
      <c r="B799" s="280"/>
      <c r="C799" s="44"/>
      <c r="D799" s="44"/>
      <c r="E799" s="280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5.75" customHeight="1">
      <c r="A800" s="44"/>
      <c r="B800" s="280"/>
      <c r="C800" s="44"/>
      <c r="D800" s="44"/>
      <c r="E800" s="280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5.75" customHeight="1">
      <c r="A801" s="44"/>
      <c r="B801" s="280"/>
      <c r="C801" s="44"/>
      <c r="D801" s="44"/>
      <c r="E801" s="280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5.75" customHeight="1">
      <c r="A802" s="44"/>
      <c r="B802" s="280"/>
      <c r="C802" s="44"/>
      <c r="D802" s="44"/>
      <c r="E802" s="280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5.75" customHeight="1">
      <c r="A803" s="44"/>
      <c r="B803" s="280"/>
      <c r="C803" s="44"/>
      <c r="D803" s="44"/>
      <c r="E803" s="280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5.75" customHeight="1">
      <c r="A804" s="44"/>
      <c r="B804" s="280"/>
      <c r="C804" s="44"/>
      <c r="D804" s="44"/>
      <c r="E804" s="280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5.75" customHeight="1">
      <c r="A805" s="44"/>
      <c r="B805" s="280"/>
      <c r="C805" s="44"/>
      <c r="D805" s="44"/>
      <c r="E805" s="280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5.75" customHeight="1">
      <c r="A806" s="44"/>
      <c r="B806" s="280"/>
      <c r="C806" s="44"/>
      <c r="D806" s="44"/>
      <c r="E806" s="280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5.75" customHeight="1">
      <c r="A807" s="44"/>
      <c r="B807" s="280"/>
      <c r="C807" s="44"/>
      <c r="D807" s="44"/>
      <c r="E807" s="280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5.75" customHeight="1">
      <c r="A808" s="44"/>
      <c r="B808" s="280"/>
      <c r="C808" s="44"/>
      <c r="D808" s="44"/>
      <c r="E808" s="280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5.75" customHeight="1">
      <c r="A809" s="44"/>
      <c r="B809" s="280"/>
      <c r="C809" s="44"/>
      <c r="D809" s="44"/>
      <c r="E809" s="280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5.75" customHeight="1">
      <c r="A810" s="44"/>
      <c r="B810" s="280"/>
      <c r="C810" s="44"/>
      <c r="D810" s="44"/>
      <c r="E810" s="280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5.75" customHeight="1">
      <c r="A811" s="44"/>
      <c r="B811" s="280"/>
      <c r="C811" s="44"/>
      <c r="D811" s="44"/>
      <c r="E811" s="280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5.75" customHeight="1">
      <c r="A812" s="44"/>
      <c r="B812" s="280"/>
      <c r="C812" s="44"/>
      <c r="D812" s="44"/>
      <c r="E812" s="280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5.75" customHeight="1">
      <c r="A813" s="44"/>
      <c r="B813" s="280"/>
      <c r="C813" s="44"/>
      <c r="D813" s="44"/>
      <c r="E813" s="280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5.75" customHeight="1">
      <c r="A814" s="44"/>
      <c r="B814" s="280"/>
      <c r="C814" s="44"/>
      <c r="D814" s="44"/>
      <c r="E814" s="280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5.75" customHeight="1">
      <c r="A815" s="44"/>
      <c r="B815" s="280"/>
      <c r="C815" s="44"/>
      <c r="D815" s="44"/>
      <c r="E815" s="280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5.75" customHeight="1">
      <c r="A816" s="44"/>
      <c r="B816" s="280"/>
      <c r="C816" s="44"/>
      <c r="D816" s="44"/>
      <c r="E816" s="280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5.75" customHeight="1">
      <c r="A817" s="44"/>
      <c r="B817" s="280"/>
      <c r="C817" s="44"/>
      <c r="D817" s="44"/>
      <c r="E817" s="280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5.75" customHeight="1">
      <c r="A818" s="44"/>
      <c r="B818" s="280"/>
      <c r="C818" s="44"/>
      <c r="D818" s="44"/>
      <c r="E818" s="280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5.75" customHeight="1">
      <c r="A819" s="44"/>
      <c r="B819" s="280"/>
      <c r="C819" s="44"/>
      <c r="D819" s="44"/>
      <c r="E819" s="280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5.75" customHeight="1">
      <c r="A820" s="44"/>
      <c r="B820" s="280"/>
      <c r="C820" s="44"/>
      <c r="D820" s="44"/>
      <c r="E820" s="280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5.75" customHeight="1">
      <c r="A821" s="44"/>
      <c r="B821" s="280"/>
      <c r="C821" s="44"/>
      <c r="D821" s="44"/>
      <c r="E821" s="280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5.75" customHeight="1">
      <c r="A822" s="44"/>
      <c r="B822" s="280"/>
      <c r="C822" s="44"/>
      <c r="D822" s="44"/>
      <c r="E822" s="280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5.75" customHeight="1">
      <c r="A823" s="44"/>
      <c r="B823" s="280"/>
      <c r="C823" s="44"/>
      <c r="D823" s="44"/>
      <c r="E823" s="280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5.75" customHeight="1">
      <c r="A824" s="44"/>
      <c r="B824" s="280"/>
      <c r="C824" s="44"/>
      <c r="D824" s="44"/>
      <c r="E824" s="280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5.75" customHeight="1">
      <c r="A825" s="44"/>
      <c r="B825" s="280"/>
      <c r="C825" s="44"/>
      <c r="D825" s="44"/>
      <c r="E825" s="280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5.75" customHeight="1">
      <c r="A826" s="44"/>
      <c r="B826" s="280"/>
      <c r="C826" s="44"/>
      <c r="D826" s="44"/>
      <c r="E826" s="280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5.75" customHeight="1">
      <c r="A827" s="44"/>
      <c r="B827" s="280"/>
      <c r="C827" s="44"/>
      <c r="D827" s="44"/>
      <c r="E827" s="280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5.75" customHeight="1">
      <c r="A828" s="44"/>
      <c r="B828" s="280"/>
      <c r="C828" s="44"/>
      <c r="D828" s="44"/>
      <c r="E828" s="280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5.75" customHeight="1">
      <c r="A829" s="44"/>
      <c r="B829" s="280"/>
      <c r="C829" s="44"/>
      <c r="D829" s="44"/>
      <c r="E829" s="280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5.75" customHeight="1">
      <c r="A830" s="44"/>
      <c r="B830" s="280"/>
      <c r="C830" s="44"/>
      <c r="D830" s="44"/>
      <c r="E830" s="280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5.75" customHeight="1">
      <c r="A831" s="44"/>
      <c r="B831" s="280"/>
      <c r="C831" s="44"/>
      <c r="D831" s="44"/>
      <c r="E831" s="280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5.75" customHeight="1">
      <c r="A832" s="44"/>
      <c r="B832" s="280"/>
      <c r="C832" s="44"/>
      <c r="D832" s="44"/>
      <c r="E832" s="280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5.75" customHeight="1">
      <c r="A833" s="44"/>
      <c r="B833" s="280"/>
      <c r="C833" s="44"/>
      <c r="D833" s="44"/>
      <c r="E833" s="280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5.75" customHeight="1">
      <c r="A834" s="44"/>
      <c r="B834" s="280"/>
      <c r="C834" s="44"/>
      <c r="D834" s="44"/>
      <c r="E834" s="280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5.75" customHeight="1">
      <c r="A835" s="44"/>
      <c r="B835" s="280"/>
      <c r="C835" s="44"/>
      <c r="D835" s="44"/>
      <c r="E835" s="280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5.75" customHeight="1">
      <c r="A836" s="44"/>
      <c r="B836" s="280"/>
      <c r="C836" s="44"/>
      <c r="D836" s="44"/>
      <c r="E836" s="280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5.75" customHeight="1">
      <c r="A837" s="44"/>
      <c r="B837" s="280"/>
      <c r="C837" s="44"/>
      <c r="D837" s="44"/>
      <c r="E837" s="280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5.75" customHeight="1">
      <c r="A838" s="44"/>
      <c r="B838" s="280"/>
      <c r="C838" s="44"/>
      <c r="D838" s="44"/>
      <c r="E838" s="280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5.75" customHeight="1">
      <c r="A839" s="44"/>
      <c r="B839" s="280"/>
      <c r="C839" s="44"/>
      <c r="D839" s="44"/>
      <c r="E839" s="280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5.75" customHeight="1">
      <c r="A840" s="44"/>
      <c r="B840" s="280"/>
      <c r="C840" s="44"/>
      <c r="D840" s="44"/>
      <c r="E840" s="280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5.75" customHeight="1">
      <c r="A841" s="44"/>
      <c r="B841" s="280"/>
      <c r="C841" s="44"/>
      <c r="D841" s="44"/>
      <c r="E841" s="280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5.75" customHeight="1">
      <c r="A842" s="44"/>
      <c r="B842" s="280"/>
      <c r="C842" s="44"/>
      <c r="D842" s="44"/>
      <c r="E842" s="280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5.75" customHeight="1">
      <c r="A843" s="44"/>
      <c r="B843" s="280"/>
      <c r="C843" s="44"/>
      <c r="D843" s="44"/>
      <c r="E843" s="280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5.75" customHeight="1">
      <c r="A844" s="44"/>
      <c r="B844" s="280"/>
      <c r="C844" s="44"/>
      <c r="D844" s="44"/>
      <c r="E844" s="280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5.75" customHeight="1">
      <c r="A845" s="44"/>
      <c r="B845" s="280"/>
      <c r="C845" s="44"/>
      <c r="D845" s="44"/>
      <c r="E845" s="280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5.75" customHeight="1">
      <c r="A846" s="44"/>
      <c r="B846" s="280"/>
      <c r="C846" s="44"/>
      <c r="D846" s="44"/>
      <c r="E846" s="280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5.75" customHeight="1">
      <c r="A847" s="44"/>
      <c r="B847" s="280"/>
      <c r="C847" s="44"/>
      <c r="D847" s="44"/>
      <c r="E847" s="280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5.75" customHeight="1">
      <c r="A848" s="44"/>
      <c r="B848" s="280"/>
      <c r="C848" s="44"/>
      <c r="D848" s="44"/>
      <c r="E848" s="280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5.75" customHeight="1">
      <c r="A849" s="44"/>
      <c r="B849" s="280"/>
      <c r="C849" s="44"/>
      <c r="D849" s="44"/>
      <c r="E849" s="280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5.75" customHeight="1">
      <c r="A850" s="44"/>
      <c r="B850" s="280"/>
      <c r="C850" s="44"/>
      <c r="D850" s="44"/>
      <c r="E850" s="280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5.75" customHeight="1">
      <c r="A851" s="44"/>
      <c r="B851" s="280"/>
      <c r="C851" s="44"/>
      <c r="D851" s="44"/>
      <c r="E851" s="280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5.75" customHeight="1">
      <c r="A852" s="44"/>
      <c r="B852" s="280"/>
      <c r="C852" s="44"/>
      <c r="D852" s="44"/>
      <c r="E852" s="280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5.75" customHeight="1">
      <c r="A853" s="44"/>
      <c r="B853" s="280"/>
      <c r="C853" s="44"/>
      <c r="D853" s="44"/>
      <c r="E853" s="280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5.75" customHeight="1">
      <c r="A854" s="44"/>
      <c r="B854" s="280"/>
      <c r="C854" s="44"/>
      <c r="D854" s="44"/>
      <c r="E854" s="280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5.75" customHeight="1">
      <c r="A855" s="44"/>
      <c r="B855" s="280"/>
      <c r="C855" s="44"/>
      <c r="D855" s="44"/>
      <c r="E855" s="280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5.75" customHeight="1">
      <c r="A856" s="44"/>
      <c r="B856" s="280"/>
      <c r="C856" s="44"/>
      <c r="D856" s="44"/>
      <c r="E856" s="280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5.75" customHeight="1">
      <c r="A857" s="44"/>
      <c r="B857" s="280"/>
      <c r="C857" s="44"/>
      <c r="D857" s="44"/>
      <c r="E857" s="280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5.75" customHeight="1">
      <c r="A858" s="44"/>
      <c r="B858" s="280"/>
      <c r="C858" s="44"/>
      <c r="D858" s="44"/>
      <c r="E858" s="280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5.75" customHeight="1">
      <c r="A859" s="44"/>
      <c r="B859" s="280"/>
      <c r="C859" s="44"/>
      <c r="D859" s="44"/>
      <c r="E859" s="280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5.75" customHeight="1">
      <c r="A860" s="44"/>
      <c r="B860" s="280"/>
      <c r="C860" s="44"/>
      <c r="D860" s="44"/>
      <c r="E860" s="280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5.75" customHeight="1">
      <c r="A861" s="44"/>
      <c r="B861" s="280"/>
      <c r="C861" s="44"/>
      <c r="D861" s="44"/>
      <c r="E861" s="280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5.75" customHeight="1">
      <c r="A862" s="44"/>
      <c r="B862" s="280"/>
      <c r="C862" s="44"/>
      <c r="D862" s="44"/>
      <c r="E862" s="280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5.75" customHeight="1">
      <c r="A863" s="44"/>
      <c r="B863" s="280"/>
      <c r="C863" s="44"/>
      <c r="D863" s="44"/>
      <c r="E863" s="280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5.75" customHeight="1">
      <c r="A864" s="44"/>
      <c r="B864" s="280"/>
      <c r="C864" s="44"/>
      <c r="D864" s="44"/>
      <c r="E864" s="280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5.75" customHeight="1">
      <c r="A865" s="44"/>
      <c r="B865" s="280"/>
      <c r="C865" s="44"/>
      <c r="D865" s="44"/>
      <c r="E865" s="280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5.75" customHeight="1">
      <c r="A866" s="44"/>
      <c r="B866" s="280"/>
      <c r="C866" s="44"/>
      <c r="D866" s="44"/>
      <c r="E866" s="280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5.75" customHeight="1">
      <c r="A867" s="44"/>
      <c r="B867" s="280"/>
      <c r="C867" s="44"/>
      <c r="D867" s="44"/>
      <c r="E867" s="280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5.75" customHeight="1">
      <c r="A868" s="44"/>
      <c r="B868" s="280"/>
      <c r="C868" s="44"/>
      <c r="D868" s="44"/>
      <c r="E868" s="280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5.75" customHeight="1">
      <c r="A869" s="44"/>
      <c r="B869" s="280"/>
      <c r="C869" s="44"/>
      <c r="D869" s="44"/>
      <c r="E869" s="280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5.75" customHeight="1">
      <c r="A870" s="44"/>
      <c r="B870" s="280"/>
      <c r="C870" s="44"/>
      <c r="D870" s="44"/>
      <c r="E870" s="280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5.75" customHeight="1">
      <c r="A871" s="44"/>
      <c r="B871" s="280"/>
      <c r="C871" s="44"/>
      <c r="D871" s="44"/>
      <c r="E871" s="280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5.75" customHeight="1">
      <c r="A872" s="44"/>
      <c r="B872" s="280"/>
      <c r="C872" s="44"/>
      <c r="D872" s="44"/>
      <c r="E872" s="280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5.75" customHeight="1">
      <c r="A873" s="44"/>
      <c r="B873" s="280"/>
      <c r="C873" s="44"/>
      <c r="D873" s="44"/>
      <c r="E873" s="280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5.75" customHeight="1">
      <c r="A874" s="44"/>
      <c r="B874" s="280"/>
      <c r="C874" s="44"/>
      <c r="D874" s="44"/>
      <c r="E874" s="280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5.75" customHeight="1">
      <c r="A875" s="44"/>
      <c r="B875" s="280"/>
      <c r="C875" s="44"/>
      <c r="D875" s="44"/>
      <c r="E875" s="280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5.75" customHeight="1">
      <c r="A876" s="44"/>
      <c r="B876" s="280"/>
      <c r="C876" s="44"/>
      <c r="D876" s="44"/>
      <c r="E876" s="280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5.75" customHeight="1">
      <c r="A877" s="44"/>
      <c r="B877" s="280"/>
      <c r="C877" s="44"/>
      <c r="D877" s="44"/>
      <c r="E877" s="280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5.75" customHeight="1">
      <c r="A878" s="44"/>
      <c r="B878" s="280"/>
      <c r="C878" s="44"/>
      <c r="D878" s="44"/>
      <c r="E878" s="280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5.75" customHeight="1">
      <c r="A879" s="44"/>
      <c r="B879" s="280"/>
      <c r="C879" s="44"/>
      <c r="D879" s="44"/>
      <c r="E879" s="280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5.75" customHeight="1">
      <c r="A880" s="44"/>
      <c r="B880" s="280"/>
      <c r="C880" s="44"/>
      <c r="D880" s="44"/>
      <c r="E880" s="280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5.75" customHeight="1">
      <c r="A881" s="44"/>
      <c r="B881" s="280"/>
      <c r="C881" s="44"/>
      <c r="D881" s="44"/>
      <c r="E881" s="280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5.75" customHeight="1">
      <c r="A882" s="44"/>
      <c r="B882" s="280"/>
      <c r="C882" s="44"/>
      <c r="D882" s="44"/>
      <c r="E882" s="280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5.75" customHeight="1">
      <c r="A883" s="44"/>
      <c r="B883" s="280"/>
      <c r="C883" s="44"/>
      <c r="D883" s="44"/>
      <c r="E883" s="280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5.75" customHeight="1">
      <c r="A884" s="44"/>
      <c r="B884" s="280"/>
      <c r="C884" s="44"/>
      <c r="D884" s="44"/>
      <c r="E884" s="280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5.75" customHeight="1">
      <c r="A885" s="44"/>
      <c r="B885" s="280"/>
      <c r="C885" s="44"/>
      <c r="D885" s="44"/>
      <c r="E885" s="280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5.75" customHeight="1">
      <c r="A886" s="44"/>
      <c r="B886" s="280"/>
      <c r="C886" s="44"/>
      <c r="D886" s="44"/>
      <c r="E886" s="280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5.75" customHeight="1">
      <c r="A887" s="44"/>
      <c r="B887" s="280"/>
      <c r="C887" s="44"/>
      <c r="D887" s="44"/>
      <c r="E887" s="280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5.75" customHeight="1">
      <c r="A888" s="44"/>
      <c r="B888" s="280"/>
      <c r="C888" s="44"/>
      <c r="D888" s="44"/>
      <c r="E888" s="280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5.75" customHeight="1">
      <c r="A889" s="44"/>
      <c r="B889" s="280"/>
      <c r="C889" s="44"/>
      <c r="D889" s="44"/>
      <c r="E889" s="280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5.75" customHeight="1">
      <c r="A890" s="44"/>
      <c r="B890" s="280"/>
      <c r="C890" s="44"/>
      <c r="D890" s="44"/>
      <c r="E890" s="280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5.75" customHeight="1">
      <c r="A891" s="44"/>
      <c r="B891" s="280"/>
      <c r="C891" s="44"/>
      <c r="D891" s="44"/>
      <c r="E891" s="280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5.75" customHeight="1">
      <c r="A892" s="44"/>
      <c r="B892" s="280"/>
      <c r="C892" s="44"/>
      <c r="D892" s="44"/>
      <c r="E892" s="280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5.75" customHeight="1">
      <c r="A893" s="44"/>
      <c r="B893" s="280"/>
      <c r="C893" s="44"/>
      <c r="D893" s="44"/>
      <c r="E893" s="280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5.75" customHeight="1">
      <c r="A894" s="44"/>
      <c r="B894" s="280"/>
      <c r="C894" s="44"/>
      <c r="D894" s="44"/>
      <c r="E894" s="280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5.75" customHeight="1">
      <c r="A895" s="44"/>
      <c r="B895" s="280"/>
      <c r="C895" s="44"/>
      <c r="D895" s="44"/>
      <c r="E895" s="280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5.75" customHeight="1">
      <c r="A896" s="44"/>
      <c r="B896" s="280"/>
      <c r="C896" s="44"/>
      <c r="D896" s="44"/>
      <c r="E896" s="280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5.75" customHeight="1">
      <c r="A897" s="44"/>
      <c r="B897" s="280"/>
      <c r="C897" s="44"/>
      <c r="D897" s="44"/>
      <c r="E897" s="280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5.75" customHeight="1">
      <c r="A898" s="44"/>
      <c r="B898" s="280"/>
      <c r="C898" s="44"/>
      <c r="D898" s="44"/>
      <c r="E898" s="280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5.75" customHeight="1">
      <c r="A899" s="44"/>
      <c r="B899" s="280"/>
      <c r="C899" s="44"/>
      <c r="D899" s="44"/>
      <c r="E899" s="280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5.75" customHeight="1">
      <c r="A900" s="44"/>
      <c r="B900" s="280"/>
      <c r="C900" s="44"/>
      <c r="D900" s="44"/>
      <c r="E900" s="280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5.75" customHeight="1">
      <c r="A901" s="44"/>
      <c r="B901" s="280"/>
      <c r="C901" s="44"/>
      <c r="D901" s="44"/>
      <c r="E901" s="280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5.75" customHeight="1">
      <c r="A902" s="44"/>
      <c r="B902" s="280"/>
      <c r="C902" s="44"/>
      <c r="D902" s="44"/>
      <c r="E902" s="280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5.75" customHeight="1">
      <c r="A903" s="44"/>
      <c r="B903" s="280"/>
      <c r="C903" s="44"/>
      <c r="D903" s="44"/>
      <c r="E903" s="280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5.75" customHeight="1">
      <c r="A904" s="44"/>
      <c r="B904" s="280"/>
      <c r="C904" s="44"/>
      <c r="D904" s="44"/>
      <c r="E904" s="280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5.75" customHeight="1">
      <c r="A905" s="44"/>
      <c r="B905" s="280"/>
      <c r="C905" s="44"/>
      <c r="D905" s="44"/>
      <c r="E905" s="280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5.75" customHeight="1">
      <c r="A906" s="44"/>
      <c r="B906" s="280"/>
      <c r="C906" s="44"/>
      <c r="D906" s="44"/>
      <c r="E906" s="280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5.75" customHeight="1">
      <c r="A907" s="44"/>
      <c r="B907" s="280"/>
      <c r="C907" s="44"/>
      <c r="D907" s="44"/>
      <c r="E907" s="280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5.75" customHeight="1">
      <c r="A908" s="44"/>
      <c r="B908" s="280"/>
      <c r="C908" s="44"/>
      <c r="D908" s="44"/>
      <c r="E908" s="280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5.75" customHeight="1">
      <c r="A909" s="44"/>
      <c r="B909" s="280"/>
      <c r="C909" s="44"/>
      <c r="D909" s="44"/>
      <c r="E909" s="280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5.75" customHeight="1">
      <c r="A910" s="44"/>
      <c r="B910" s="280"/>
      <c r="C910" s="44"/>
      <c r="D910" s="44"/>
      <c r="E910" s="280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5.75" customHeight="1">
      <c r="A911" s="44"/>
      <c r="B911" s="280"/>
      <c r="C911" s="44"/>
      <c r="D911" s="44"/>
      <c r="E911" s="280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5.75" customHeight="1">
      <c r="A912" s="44"/>
      <c r="B912" s="280"/>
      <c r="C912" s="44"/>
      <c r="D912" s="44"/>
      <c r="E912" s="280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5.75" customHeight="1">
      <c r="A913" s="44"/>
      <c r="B913" s="280"/>
      <c r="C913" s="44"/>
      <c r="D913" s="44"/>
      <c r="E913" s="280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5.75" customHeight="1">
      <c r="A914" s="44"/>
      <c r="B914" s="280"/>
      <c r="C914" s="44"/>
      <c r="D914" s="44"/>
      <c r="E914" s="280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5.75" customHeight="1">
      <c r="A915" s="44"/>
      <c r="B915" s="280"/>
      <c r="C915" s="44"/>
      <c r="D915" s="44"/>
      <c r="E915" s="280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5.75" customHeight="1">
      <c r="A916" s="44"/>
      <c r="B916" s="280"/>
      <c r="C916" s="44"/>
      <c r="D916" s="44"/>
      <c r="E916" s="280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5.75" customHeight="1">
      <c r="A917" s="44"/>
      <c r="B917" s="280"/>
      <c r="C917" s="44"/>
      <c r="D917" s="44"/>
      <c r="E917" s="280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5.75" customHeight="1">
      <c r="A918" s="44"/>
      <c r="B918" s="280"/>
      <c r="C918" s="44"/>
      <c r="D918" s="44"/>
      <c r="E918" s="280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5.75" customHeight="1">
      <c r="A919" s="44"/>
      <c r="B919" s="280"/>
      <c r="C919" s="44"/>
      <c r="D919" s="44"/>
      <c r="E919" s="280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5.75" customHeight="1">
      <c r="A920" s="44"/>
      <c r="B920" s="280"/>
      <c r="C920" s="44"/>
      <c r="D920" s="44"/>
      <c r="E920" s="280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5.75" customHeight="1">
      <c r="A921" s="44"/>
      <c r="B921" s="280"/>
      <c r="C921" s="44"/>
      <c r="D921" s="44"/>
      <c r="E921" s="280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5.75" customHeight="1">
      <c r="A922" s="44"/>
      <c r="B922" s="280"/>
      <c r="C922" s="44"/>
      <c r="D922" s="44"/>
      <c r="E922" s="280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5.75" customHeight="1">
      <c r="A923" s="44"/>
      <c r="B923" s="280"/>
      <c r="C923" s="44"/>
      <c r="D923" s="44"/>
      <c r="E923" s="280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5.75" customHeight="1">
      <c r="A924" s="44"/>
      <c r="B924" s="280"/>
      <c r="C924" s="44"/>
      <c r="D924" s="44"/>
      <c r="E924" s="280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5.75" customHeight="1">
      <c r="A925" s="44"/>
      <c r="B925" s="280"/>
      <c r="C925" s="44"/>
      <c r="D925" s="44"/>
      <c r="E925" s="280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5.75" customHeight="1">
      <c r="A926" s="44"/>
      <c r="B926" s="280"/>
      <c r="C926" s="44"/>
      <c r="D926" s="44"/>
      <c r="E926" s="280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5.75" customHeight="1">
      <c r="A927" s="44"/>
      <c r="B927" s="280"/>
      <c r="C927" s="44"/>
      <c r="D927" s="44"/>
      <c r="E927" s="280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5.75" customHeight="1">
      <c r="A928" s="44"/>
      <c r="B928" s="280"/>
      <c r="C928" s="44"/>
      <c r="D928" s="44"/>
      <c r="E928" s="280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5.75" customHeight="1">
      <c r="A929" s="44"/>
      <c r="B929" s="280"/>
      <c r="C929" s="44"/>
      <c r="D929" s="44"/>
      <c r="E929" s="280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5.75" customHeight="1">
      <c r="A930" s="44"/>
      <c r="B930" s="280"/>
      <c r="C930" s="44"/>
      <c r="D930" s="44"/>
      <c r="E930" s="280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5.75" customHeight="1">
      <c r="A931" s="44"/>
      <c r="B931" s="280"/>
      <c r="C931" s="44"/>
      <c r="D931" s="44"/>
      <c r="E931" s="280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5.75" customHeight="1">
      <c r="A932" s="44"/>
      <c r="B932" s="280"/>
      <c r="C932" s="44"/>
      <c r="D932" s="44"/>
      <c r="E932" s="280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5.75" customHeight="1">
      <c r="A933" s="44"/>
      <c r="B933" s="280"/>
      <c r="C933" s="44"/>
      <c r="D933" s="44"/>
      <c r="E933" s="280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5.75" customHeight="1">
      <c r="A934" s="44"/>
      <c r="B934" s="280"/>
      <c r="C934" s="44"/>
      <c r="D934" s="44"/>
      <c r="E934" s="280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5.75" customHeight="1">
      <c r="A935" s="44"/>
      <c r="B935" s="280"/>
      <c r="C935" s="44"/>
      <c r="D935" s="44"/>
      <c r="E935" s="280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5.75" customHeight="1">
      <c r="A936" s="44"/>
      <c r="B936" s="280"/>
      <c r="C936" s="44"/>
      <c r="D936" s="44"/>
      <c r="E936" s="280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5.75" customHeight="1">
      <c r="A937" s="44"/>
      <c r="B937" s="280"/>
      <c r="C937" s="44"/>
      <c r="D937" s="44"/>
      <c r="E937" s="280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5.75" customHeight="1">
      <c r="A938" s="44"/>
      <c r="B938" s="280"/>
      <c r="C938" s="44"/>
      <c r="D938" s="44"/>
      <c r="E938" s="280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5.75" customHeight="1">
      <c r="A939" s="44"/>
      <c r="B939" s="280"/>
      <c r="C939" s="44"/>
      <c r="D939" s="44"/>
      <c r="E939" s="280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5.75" customHeight="1">
      <c r="A940" s="44"/>
      <c r="B940" s="280"/>
      <c r="C940" s="44"/>
      <c r="D940" s="44"/>
      <c r="E940" s="280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5.75" customHeight="1">
      <c r="A941" s="44"/>
      <c r="B941" s="280"/>
      <c r="C941" s="44"/>
      <c r="D941" s="44"/>
      <c r="E941" s="280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5.75" customHeight="1">
      <c r="A942" s="44"/>
      <c r="B942" s="280"/>
      <c r="C942" s="44"/>
      <c r="D942" s="44"/>
      <c r="E942" s="280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5.75" customHeight="1">
      <c r="A943" s="44"/>
      <c r="B943" s="280"/>
      <c r="C943" s="44"/>
      <c r="D943" s="44"/>
      <c r="E943" s="280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5.75" customHeight="1">
      <c r="A944" s="44"/>
      <c r="B944" s="280"/>
      <c r="C944" s="44"/>
      <c r="D944" s="44"/>
      <c r="E944" s="280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5.75" customHeight="1">
      <c r="A945" s="44"/>
      <c r="B945" s="280"/>
      <c r="C945" s="44"/>
      <c r="D945" s="44"/>
      <c r="E945" s="280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5.75" customHeight="1">
      <c r="A946" s="44"/>
      <c r="B946" s="280"/>
      <c r="C946" s="44"/>
      <c r="D946" s="44"/>
      <c r="E946" s="280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5.75" customHeight="1">
      <c r="A947" s="44"/>
      <c r="B947" s="280"/>
      <c r="C947" s="44"/>
      <c r="D947" s="44"/>
      <c r="E947" s="280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5.75" customHeight="1">
      <c r="A948" s="44"/>
      <c r="B948" s="280"/>
      <c r="C948" s="44"/>
      <c r="D948" s="44"/>
      <c r="E948" s="280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5.75" customHeight="1">
      <c r="A949" s="44"/>
      <c r="B949" s="280"/>
      <c r="C949" s="44"/>
      <c r="D949" s="44"/>
      <c r="E949" s="280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5.75" customHeight="1">
      <c r="A950" s="44"/>
      <c r="B950" s="280"/>
      <c r="C950" s="44"/>
      <c r="D950" s="44"/>
      <c r="E950" s="280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5.75" customHeight="1">
      <c r="A951" s="44"/>
      <c r="B951" s="280"/>
      <c r="C951" s="44"/>
      <c r="D951" s="44"/>
      <c r="E951" s="280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5.75" customHeight="1">
      <c r="A952" s="44"/>
      <c r="B952" s="280"/>
      <c r="C952" s="44"/>
      <c r="D952" s="44"/>
      <c r="E952" s="280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5.75" customHeight="1">
      <c r="A953" s="44"/>
      <c r="B953" s="280"/>
      <c r="C953" s="44"/>
      <c r="D953" s="44"/>
      <c r="E953" s="280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5.75" customHeight="1">
      <c r="A954" s="44"/>
      <c r="B954" s="280"/>
      <c r="C954" s="44"/>
      <c r="D954" s="44"/>
      <c r="E954" s="280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5.75" customHeight="1">
      <c r="A955" s="44"/>
      <c r="B955" s="280"/>
      <c r="C955" s="44"/>
      <c r="D955" s="44"/>
      <c r="E955" s="280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5.75" customHeight="1">
      <c r="A956" s="44"/>
      <c r="B956" s="280"/>
      <c r="C956" s="44"/>
      <c r="D956" s="44"/>
      <c r="E956" s="280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5.75" customHeight="1">
      <c r="A957" s="44"/>
      <c r="B957" s="280"/>
      <c r="C957" s="44"/>
      <c r="D957" s="44"/>
      <c r="E957" s="280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5.75" customHeight="1">
      <c r="A958" s="44"/>
      <c r="B958" s="280"/>
      <c r="C958" s="44"/>
      <c r="D958" s="44"/>
      <c r="E958" s="280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5.75" customHeight="1">
      <c r="A959" s="44"/>
      <c r="B959" s="280"/>
      <c r="C959" s="44"/>
      <c r="D959" s="44"/>
      <c r="E959" s="280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5.75" customHeight="1">
      <c r="A960" s="44"/>
      <c r="B960" s="280"/>
      <c r="C960" s="44"/>
      <c r="D960" s="44"/>
      <c r="E960" s="280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5.75" customHeight="1">
      <c r="A961" s="44"/>
      <c r="B961" s="280"/>
      <c r="C961" s="44"/>
      <c r="D961" s="44"/>
      <c r="E961" s="280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5.75" customHeight="1">
      <c r="A962" s="44"/>
      <c r="B962" s="280"/>
      <c r="C962" s="44"/>
      <c r="D962" s="44"/>
      <c r="E962" s="280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5.75" customHeight="1">
      <c r="A963" s="44"/>
      <c r="B963" s="280"/>
      <c r="C963" s="44"/>
      <c r="D963" s="44"/>
      <c r="E963" s="280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5.75" customHeight="1">
      <c r="A964" s="44"/>
      <c r="B964" s="280"/>
      <c r="C964" s="44"/>
      <c r="D964" s="44"/>
      <c r="E964" s="280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5.75" customHeight="1">
      <c r="A965" s="44"/>
      <c r="B965" s="280"/>
      <c r="C965" s="44"/>
      <c r="D965" s="44"/>
      <c r="E965" s="280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5.75" customHeight="1">
      <c r="A966" s="44"/>
      <c r="B966" s="280"/>
      <c r="C966" s="44"/>
      <c r="D966" s="44"/>
      <c r="E966" s="280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5.75" customHeight="1">
      <c r="A967" s="44"/>
      <c r="B967" s="280"/>
      <c r="C967" s="44"/>
      <c r="D967" s="44"/>
      <c r="E967" s="280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5.75" customHeight="1">
      <c r="A968" s="44"/>
      <c r="B968" s="280"/>
      <c r="C968" s="44"/>
      <c r="D968" s="44"/>
      <c r="E968" s="280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5.75" customHeight="1">
      <c r="A969" s="44"/>
      <c r="B969" s="280"/>
      <c r="C969" s="44"/>
      <c r="D969" s="44"/>
      <c r="E969" s="280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5.75" customHeight="1">
      <c r="A970" s="44"/>
      <c r="B970" s="280"/>
      <c r="C970" s="44"/>
      <c r="D970" s="44"/>
      <c r="E970" s="280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5.75" customHeight="1">
      <c r="A971" s="44"/>
      <c r="B971" s="280"/>
      <c r="C971" s="44"/>
      <c r="D971" s="44"/>
      <c r="E971" s="280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5.75" customHeight="1">
      <c r="A972" s="44"/>
      <c r="B972" s="280"/>
      <c r="C972" s="44"/>
      <c r="D972" s="44"/>
      <c r="E972" s="280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5.75" customHeight="1">
      <c r="A973" s="44"/>
      <c r="B973" s="280"/>
      <c r="C973" s="44"/>
      <c r="D973" s="44"/>
      <c r="E973" s="280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5.75" customHeight="1">
      <c r="A974" s="44"/>
      <c r="B974" s="280"/>
      <c r="C974" s="44"/>
      <c r="D974" s="44"/>
      <c r="E974" s="280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5.75" customHeight="1">
      <c r="A975" s="44"/>
      <c r="B975" s="280"/>
      <c r="C975" s="44"/>
      <c r="D975" s="44"/>
      <c r="E975" s="280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5.75" customHeight="1">
      <c r="A976" s="44"/>
      <c r="B976" s="280"/>
      <c r="C976" s="44"/>
      <c r="D976" s="44"/>
      <c r="E976" s="280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5.75" customHeight="1">
      <c r="A977" s="44"/>
      <c r="B977" s="280"/>
      <c r="C977" s="44"/>
      <c r="D977" s="44"/>
      <c r="E977" s="280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5.75" customHeight="1">
      <c r="A978" s="44"/>
      <c r="B978" s="280"/>
      <c r="C978" s="44"/>
      <c r="D978" s="44"/>
      <c r="E978" s="280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5.75" customHeight="1">
      <c r="A979" s="44"/>
      <c r="B979" s="280"/>
      <c r="C979" s="44"/>
      <c r="D979" s="44"/>
      <c r="E979" s="280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5.75" customHeight="1">
      <c r="A980" s="44"/>
      <c r="B980" s="280"/>
      <c r="C980" s="44"/>
      <c r="D980" s="44"/>
      <c r="E980" s="280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5.75" customHeight="1">
      <c r="A981" s="44"/>
      <c r="B981" s="280"/>
      <c r="C981" s="44"/>
      <c r="D981" s="44"/>
      <c r="E981" s="280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5.75" customHeight="1">
      <c r="A982" s="44"/>
      <c r="B982" s="280"/>
      <c r="C982" s="44"/>
      <c r="D982" s="44"/>
      <c r="E982" s="280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5.75" customHeight="1">
      <c r="A983" s="44"/>
      <c r="B983" s="280"/>
      <c r="C983" s="44"/>
      <c r="D983" s="44"/>
      <c r="E983" s="280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5.75" customHeight="1">
      <c r="A984" s="44"/>
      <c r="B984" s="280"/>
      <c r="C984" s="44"/>
      <c r="D984" s="44"/>
      <c r="E984" s="280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5.75" customHeight="1">
      <c r="A985" s="44"/>
      <c r="B985" s="280"/>
      <c r="C985" s="44"/>
      <c r="D985" s="44"/>
      <c r="E985" s="280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5.75" customHeight="1">
      <c r="A986" s="44"/>
      <c r="B986" s="280"/>
      <c r="C986" s="44"/>
      <c r="D986" s="44"/>
      <c r="E986" s="280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5.75" customHeight="1">
      <c r="A987" s="44"/>
      <c r="B987" s="280"/>
      <c r="C987" s="44"/>
      <c r="D987" s="44"/>
      <c r="E987" s="280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5.75" customHeight="1">
      <c r="A988" s="44"/>
      <c r="B988" s="280"/>
      <c r="C988" s="44"/>
      <c r="D988" s="44"/>
      <c r="E988" s="280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5.75" customHeight="1">
      <c r="A989" s="44"/>
      <c r="B989" s="280"/>
      <c r="C989" s="44"/>
      <c r="D989" s="44"/>
      <c r="E989" s="280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5.75" customHeight="1">
      <c r="A990" s="44"/>
      <c r="B990" s="280"/>
      <c r="C990" s="44"/>
      <c r="D990" s="44"/>
      <c r="E990" s="280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5.75" customHeight="1">
      <c r="A991" s="44"/>
      <c r="B991" s="280"/>
      <c r="C991" s="44"/>
      <c r="D991" s="44"/>
      <c r="E991" s="280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5.75" customHeight="1">
      <c r="A992" s="44"/>
      <c r="B992" s="280"/>
      <c r="C992" s="44"/>
      <c r="D992" s="44"/>
      <c r="E992" s="280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5.75" customHeight="1">
      <c r="A993" s="44"/>
      <c r="B993" s="280"/>
      <c r="C993" s="44"/>
      <c r="D993" s="44"/>
      <c r="E993" s="280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5.75" customHeight="1">
      <c r="A994" s="44"/>
      <c r="B994" s="280"/>
      <c r="C994" s="44"/>
      <c r="D994" s="44"/>
      <c r="E994" s="280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5.75" customHeight="1">
      <c r="A995" s="44"/>
      <c r="B995" s="280"/>
      <c r="C995" s="44"/>
      <c r="D995" s="44"/>
      <c r="E995" s="280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5.75" customHeight="1">
      <c r="A996" s="44"/>
      <c r="B996" s="280"/>
      <c r="C996" s="44"/>
      <c r="D996" s="44"/>
      <c r="E996" s="280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5.75" customHeight="1">
      <c r="A997" s="44"/>
      <c r="B997" s="280"/>
      <c r="C997" s="44"/>
      <c r="D997" s="44"/>
      <c r="E997" s="280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5.75" customHeight="1">
      <c r="A998" s="44"/>
      <c r="B998" s="280"/>
      <c r="C998" s="44"/>
      <c r="D998" s="44"/>
      <c r="E998" s="280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5.75" customHeight="1">
      <c r="A999" s="44"/>
      <c r="B999" s="280"/>
      <c r="C999" s="44"/>
      <c r="D999" s="44"/>
      <c r="E999" s="280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5.75" customHeight="1">
      <c r="A1000" s="44"/>
      <c r="B1000" s="280"/>
      <c r="C1000" s="44"/>
      <c r="D1000" s="44"/>
      <c r="E1000" s="280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7">
    <mergeCell ref="A1:E1"/>
    <mergeCell ref="A2:E2"/>
    <mergeCell ref="A3:E3"/>
    <mergeCell ref="A4:E4"/>
    <mergeCell ref="A5:B5"/>
    <mergeCell ref="D5:E5"/>
    <mergeCell ref="A55:E55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0.71"/>
    <col customWidth="1" min="2" max="2" width="20.71"/>
    <col customWidth="1" min="3" max="3" width="2.43"/>
    <col customWidth="1" min="4" max="4" width="50.71"/>
    <col customWidth="1" min="5" max="5" width="20.71"/>
  </cols>
  <sheetData>
    <row r="1" ht="40.5" customHeight="1">
      <c r="A1" s="39" t="str">
        <f>Renseignements!B3</f>
        <v>Planches du 25</v>
      </c>
      <c r="B1" s="40"/>
      <c r="C1" s="40"/>
      <c r="D1" s="40"/>
      <c r="E1" s="4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ht="32.25" customHeight="1">
      <c r="A2" s="41" t="str">
        <f>Renseignements!B8</f>
        <v>Tentative d'Aimer</v>
      </c>
      <c r="B2" s="40"/>
      <c r="C2" s="40"/>
      <c r="D2" s="40"/>
      <c r="E2" s="40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20.25" customHeight="1">
      <c r="A3" s="42" t="s">
        <v>53</v>
      </c>
      <c r="B3" s="40"/>
      <c r="C3" s="40"/>
      <c r="D3" s="40"/>
      <c r="E3" s="40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22.5" customHeight="1">
      <c r="A4" s="42" t="str">
        <f>Renseignements!B4</f>
        <v>2025-2026</v>
      </c>
      <c r="B4" s="40"/>
      <c r="C4" s="40"/>
      <c r="D4" s="40"/>
      <c r="E4" s="4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5.75" customHeight="1">
      <c r="A5" s="259" t="s">
        <v>54</v>
      </c>
      <c r="C5" s="260"/>
      <c r="D5" s="259" t="s">
        <v>55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5.75" customHeight="1">
      <c r="A6" s="44"/>
      <c r="B6" s="261" t="s">
        <v>56</v>
      </c>
      <c r="C6" s="45"/>
      <c r="D6" s="45"/>
      <c r="E6" s="261" t="s">
        <v>56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5.75" customHeight="1">
      <c r="A7" s="46" t="s">
        <v>58</v>
      </c>
      <c r="B7" s="262">
        <f>B8+B9+B10+B11</f>
        <v>1500</v>
      </c>
      <c r="C7" s="48"/>
      <c r="D7" s="46" t="s">
        <v>59</v>
      </c>
      <c r="E7" s="262">
        <f>E8+E9+E10+E11</f>
        <v>3520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5.75" customHeight="1">
      <c r="A8" s="49" t="str">
        <f>'Menu déroulant'!$A2</f>
        <v>Eau gaz électricité</v>
      </c>
      <c r="B8" s="263">
        <f>'Budget analytique'!$E8</f>
        <v>0</v>
      </c>
      <c r="C8" s="50"/>
      <c r="D8" s="49" t="str">
        <f>'Menu déroulant'!$B2</f>
        <v>Ventes de produits</v>
      </c>
      <c r="E8" s="263">
        <f>'Budget analytique'!$R8</f>
        <v>2120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15.75" customHeight="1">
      <c r="A9" s="49" t="str">
        <f>'Menu déroulant'!$A3</f>
        <v>Fournitures d'entretien et de bureau</v>
      </c>
      <c r="B9" s="263">
        <f>'Budget analytique'!$E9</f>
        <v>0</v>
      </c>
      <c r="C9" s="50"/>
      <c r="D9" s="49" t="str">
        <f>'Menu déroulant'!$B3</f>
        <v>Ventes / Manifestation de bienfaisance</v>
      </c>
      <c r="E9" s="263">
        <f>'Budget analytique'!$R9</f>
        <v>0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15.75" customHeight="1">
      <c r="A10" s="49" t="str">
        <f>'Menu déroulant'!$A4</f>
        <v>Fournitures d'activités</v>
      </c>
      <c r="B10" s="263">
        <f>'Budget analytique'!$E10</f>
        <v>1200</v>
      </c>
      <c r="C10" s="50"/>
      <c r="D10" s="49" t="str">
        <f>'Menu déroulant'!$B4</f>
        <v>Ventes de prestations de services</v>
      </c>
      <c r="E10" s="263">
        <f>'Budget analytique'!$R10</f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15.75" customHeight="1">
      <c r="A11" s="49" t="str">
        <f>'Menu déroulant'!$A5</f>
        <v>Petit équipement</v>
      </c>
      <c r="B11" s="263">
        <f>'Budget analytique'!$E11</f>
        <v>300</v>
      </c>
      <c r="C11" s="50"/>
      <c r="D11" s="49" t="str">
        <f>'Menu déroulant'!$B5</f>
        <v>Participation des usagers (sauf cotisations)</v>
      </c>
      <c r="E11" s="263">
        <f>'Budget analytique'!$R11</f>
        <v>1400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15.75" customHeight="1">
      <c r="A12" s="46" t="s">
        <v>60</v>
      </c>
      <c r="B12" s="264">
        <f>B13+B14+B15+B16</f>
        <v>13321.5</v>
      </c>
      <c r="C12" s="52"/>
      <c r="D12" s="46" t="s">
        <v>61</v>
      </c>
      <c r="E12" s="264">
        <f>E13+E16+E18+E20+E22+E26+E28+E30+E34</f>
        <v>12500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5.75" customHeight="1">
      <c r="A13" s="49" t="str">
        <f>'Menu déroulant'!$A6</f>
        <v>Locations (loyer et charges locatives)</v>
      </c>
      <c r="B13" s="263">
        <f>'Budget analytique'!$E13</f>
        <v>7070</v>
      </c>
      <c r="C13" s="50"/>
      <c r="D13" s="49" t="str">
        <f>'Menu déroulant'!$B6</f>
        <v>Subventions Etat</v>
      </c>
      <c r="E13" s="263">
        <f>'Budget analytique'!$R13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5.75" customHeight="1">
      <c r="A14" s="49" t="str">
        <f>'Menu déroulant'!$A7</f>
        <v>Travaux d'entretien et de réparation</v>
      </c>
      <c r="B14" s="263">
        <f>'Budget analytique'!$E14</f>
        <v>0</v>
      </c>
      <c r="C14" s="50"/>
      <c r="D14" s="49"/>
      <c r="E14" s="263" t="str">
        <f>'Budget analytique'!$R14</f>
        <v/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5.75" customHeight="1">
      <c r="A15" s="49" t="str">
        <f>'Menu déroulant'!$A8</f>
        <v>Assurances</v>
      </c>
      <c r="B15" s="263">
        <f>'Budget analytique'!$E15</f>
        <v>0</v>
      </c>
      <c r="C15" s="50"/>
      <c r="D15" s="49"/>
      <c r="E15" s="263" t="str">
        <f>'Budget analytique'!$R15</f>
        <v/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15.75" customHeight="1">
      <c r="A16" s="49" t="str">
        <f>'Menu déroulant'!$A9</f>
        <v>Divers services externes</v>
      </c>
      <c r="B16" s="263">
        <f>'Budget analytique'!$E16</f>
        <v>6251.5</v>
      </c>
      <c r="C16" s="50"/>
      <c r="D16" s="49" t="str">
        <f>'Menu déroulant'!$B7</f>
        <v>ASP - Emploi aidés</v>
      </c>
      <c r="E16" s="263">
        <f>'Budget analytique'!$R16</f>
        <v>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15.75" customHeight="1">
      <c r="A17" s="46" t="s">
        <v>62</v>
      </c>
      <c r="B17" s="264">
        <f>B18+B19+B20+B21+B22+B23</f>
        <v>200</v>
      </c>
      <c r="C17" s="52"/>
      <c r="D17" s="49"/>
      <c r="E17" s="263" t="str">
        <f>'Budget analytique'!$R17</f>
        <v/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15.75" customHeight="1">
      <c r="A18" s="49" t="str">
        <f>'Menu déroulant'!$A10</f>
        <v>Rémunération d'intermédiaires et honoraires</v>
      </c>
      <c r="B18" s="263">
        <f>'Budget analytique'!$E18</f>
        <v>0</v>
      </c>
      <c r="C18" s="50"/>
      <c r="D18" s="49" t="str">
        <f>'Menu déroulant'!$B8</f>
        <v>Subventions Europe (FSE, FEDER)</v>
      </c>
      <c r="E18" s="263">
        <f>'Budget analytique'!$R18</f>
        <v>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5.75" customHeight="1">
      <c r="A19" s="49" t="str">
        <f>'Menu déroulant'!$A11</f>
        <v>Publicité-publications</v>
      </c>
      <c r="B19" s="263">
        <f>'Budget analytique'!$E19</f>
        <v>0</v>
      </c>
      <c r="C19" s="50"/>
      <c r="D19" s="49"/>
      <c r="E19" s="263" t="str">
        <f>'Budget analytique'!$R19</f>
        <v/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15.75" customHeight="1">
      <c r="A20" s="49" t="str">
        <f>'Menu déroulant'!$A12</f>
        <v>Déplacements</v>
      </c>
      <c r="B20" s="263">
        <f>'Budget analytique'!$E20</f>
        <v>200</v>
      </c>
      <c r="C20" s="50"/>
      <c r="D20" s="49" t="str">
        <f>'Menu déroulant'!$B9</f>
        <v>Subventions Région</v>
      </c>
      <c r="E20" s="263">
        <f>'Budget analytique'!$R20</f>
        <v>4500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15.75" customHeight="1">
      <c r="A21" s="49" t="str">
        <f>'Menu déroulant'!$A13</f>
        <v>Missions et réceptions</v>
      </c>
      <c r="B21" s="263">
        <f>'Budget analytique'!$E21</f>
        <v>0</v>
      </c>
      <c r="C21" s="50"/>
      <c r="D21" s="49"/>
      <c r="E21" s="263" t="str">
        <f>'Budget analytique'!$R21</f>
        <v/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15.75" customHeight="1">
      <c r="A22" s="49" t="str">
        <f>'Menu déroulant'!$A14</f>
        <v>Frais postaux, téléphone &amp; internet</v>
      </c>
      <c r="B22" s="263">
        <f>'Budget analytique'!$E22</f>
        <v>0</v>
      </c>
      <c r="C22" s="50"/>
      <c r="D22" s="49" t="str">
        <f>'Menu déroulant'!$B10</f>
        <v>Subventions Département</v>
      </c>
      <c r="E22" s="263">
        <f>'Budget analytique'!$R22</f>
        <v>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15.75" customHeight="1">
      <c r="A23" s="49" t="str">
        <f>'Menu déroulant'!$A15</f>
        <v>Services bancaires</v>
      </c>
      <c r="B23" s="263">
        <f>'Budget analytique'!$E23</f>
        <v>0</v>
      </c>
      <c r="C23" s="50"/>
      <c r="D23" s="49" t="s">
        <v>64</v>
      </c>
      <c r="E23" s="263" t="str">
        <f>'Budget analytique'!$R23</f>
        <v/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5.75" customHeight="1">
      <c r="A24" s="49"/>
      <c r="B24" s="263"/>
      <c r="C24" s="50"/>
      <c r="D24" s="49" t="s">
        <v>64</v>
      </c>
      <c r="E24" s="263" t="str">
        <f>'Budget analytique'!$R24</f>
        <v/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5.75" customHeight="1">
      <c r="A25" s="46" t="s">
        <v>65</v>
      </c>
      <c r="B25" s="264">
        <f>'Budget analytique'!$E25</f>
        <v>0</v>
      </c>
      <c r="C25" s="52"/>
      <c r="D25" s="49" t="s">
        <v>64</v>
      </c>
      <c r="E25" s="263" t="str">
        <f>'Budget analytique'!$R25</f>
        <v/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5.75" customHeight="1">
      <c r="A26" s="56"/>
      <c r="B26" s="265"/>
      <c r="C26" s="50"/>
      <c r="D26" s="49" t="str">
        <f>'Menu déroulant'!$B11</f>
        <v>Subventions Ville de Paris</v>
      </c>
      <c r="E26" s="263">
        <f>'Budget analytique'!$R26</f>
        <v>4000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5.75" customHeight="1">
      <c r="A27" s="46" t="s">
        <v>67</v>
      </c>
      <c r="B27" s="264">
        <f>B28+B29+B30</f>
        <v>0</v>
      </c>
      <c r="C27" s="52"/>
      <c r="D27" s="49"/>
      <c r="E27" s="263" t="str">
        <f>'Budget analytique'!$R27</f>
        <v/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5.75" customHeight="1">
      <c r="A28" s="49" t="str">
        <f>'Menu déroulant'!$A17</f>
        <v>Salaires bruts</v>
      </c>
      <c r="B28" s="263">
        <f>'Budget analytique'!$E28</f>
        <v>0</v>
      </c>
      <c r="C28" s="50"/>
      <c r="D28" s="49" t="str">
        <f>'Menu déroulant'!$B12</f>
        <v>Subventions organisme semi-public</v>
      </c>
      <c r="E28" s="263">
        <f>'Budget analytique'!$R28</f>
        <v>3000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5.75" customHeight="1">
      <c r="A29" s="49" t="str">
        <f>'Menu déroulant'!$A18</f>
        <v>Charges sociales</v>
      </c>
      <c r="B29" s="263">
        <f>'Budget analytique'!$E29</f>
        <v>0</v>
      </c>
      <c r="C29" s="50"/>
      <c r="D29" s="49"/>
      <c r="E29" s="263" t="str">
        <f>'Budget analytique'!$R29</f>
        <v/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5.75" customHeight="1">
      <c r="A30" s="49" t="str">
        <f>'Menu déroulant'!$A19</f>
        <v>Autres charges personnel</v>
      </c>
      <c r="B30" s="263">
        <f>'Budget analytique'!$E30</f>
        <v>0</v>
      </c>
      <c r="C30" s="50"/>
      <c r="D30" s="49" t="str">
        <f>'Menu déroulant'!$B13</f>
        <v>Financements privés (entreprise, fondation)</v>
      </c>
      <c r="E30" s="263">
        <f>'Budget analytique'!$R30</f>
        <v>1000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5.75" customHeight="1">
      <c r="A31" s="49"/>
      <c r="B31" s="263"/>
      <c r="C31" s="50"/>
      <c r="D31" s="49" t="s">
        <v>64</v>
      </c>
      <c r="E31" s="263" t="str">
        <f>'Budget analytique'!$R31</f>
        <v/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5.75" customHeight="1">
      <c r="A32" s="46" t="s">
        <v>70</v>
      </c>
      <c r="B32" s="264">
        <f>'Budget analytique'!$E32</f>
        <v>0</v>
      </c>
      <c r="C32" s="52"/>
      <c r="D32" s="49" t="s">
        <v>64</v>
      </c>
      <c r="E32" s="263" t="str">
        <f>'Budget analytique'!$R32</f>
        <v/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5.75" customHeight="1">
      <c r="A33" s="49"/>
      <c r="B33" s="263"/>
      <c r="C33" s="50"/>
      <c r="D33" s="49" t="s">
        <v>64</v>
      </c>
      <c r="E33" s="263" t="str">
        <f>'Budget analytique'!$R33</f>
        <v/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5.75" customHeight="1">
      <c r="A34" s="46" t="s">
        <v>71</v>
      </c>
      <c r="B34" s="264">
        <f>'Budget analytique'!$E34</f>
        <v>0</v>
      </c>
      <c r="C34" s="52"/>
      <c r="D34" s="49" t="str">
        <f>'Menu déroulant'!$B14</f>
        <v>Autre subvention</v>
      </c>
      <c r="E34" s="263">
        <f>'Budget analytique'!$R34</f>
        <v>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5.75" customHeight="1">
      <c r="A35" s="49"/>
      <c r="B35" s="263"/>
      <c r="C35" s="50"/>
      <c r="D35" s="46" t="s">
        <v>72</v>
      </c>
      <c r="E35" s="264">
        <f>E36+E37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5.75" customHeight="1">
      <c r="A36" s="46" t="s">
        <v>73</v>
      </c>
      <c r="B36" s="264">
        <f>'Budget analytique'!$E36</f>
        <v>0</v>
      </c>
      <c r="C36" s="52"/>
      <c r="D36" s="49" t="str">
        <f>'Menu déroulant'!$B15</f>
        <v>Dons</v>
      </c>
      <c r="E36" s="263">
        <f>'Budget analytique'!$R36</f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5.75" customHeight="1">
      <c r="A37" s="49"/>
      <c r="B37" s="263"/>
      <c r="C37" s="50"/>
      <c r="D37" s="49" t="str">
        <f>'Menu déroulant'!$B16</f>
        <v>Cotisations</v>
      </c>
      <c r="E37" s="263">
        <f>'Budget analytique'!$R37</f>
        <v>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5.75" customHeight="1">
      <c r="A38" s="46" t="s">
        <v>74</v>
      </c>
      <c r="B38" s="264">
        <f>'Budget analytique'!$E38</f>
        <v>0</v>
      </c>
      <c r="C38" s="52"/>
      <c r="D38" s="46" t="s">
        <v>75</v>
      </c>
      <c r="E38" s="264">
        <f>'Budget analytique'!$R38</f>
        <v>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5.75" customHeight="1">
      <c r="A39" s="49"/>
      <c r="B39" s="263"/>
      <c r="C39" s="50"/>
      <c r="D39" s="46" t="s">
        <v>76</v>
      </c>
      <c r="E39" s="264">
        <f>'Budget analytique'!$R39</f>
        <v>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5.75" customHeight="1">
      <c r="A40" s="49"/>
      <c r="B40" s="263"/>
      <c r="C40" s="50"/>
      <c r="D40" s="49"/>
      <c r="E40" s="26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5.75" customHeight="1">
      <c r="A41" s="49"/>
      <c r="B41" s="263"/>
      <c r="C41" s="50"/>
      <c r="D41" s="49"/>
      <c r="E41" s="26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5.75" customHeight="1">
      <c r="A42" s="46" t="s">
        <v>168</v>
      </c>
      <c r="B42" s="266" t="str">
        <f>B43</f>
        <v>0</v>
      </c>
      <c r="C42" s="267"/>
      <c r="D42" s="46" t="s">
        <v>169</v>
      </c>
      <c r="E42" s="264" t="str">
        <f>'Budget analytique'!$T42</f>
        <v/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5.75" customHeight="1">
      <c r="A43" s="49" t="s">
        <v>170</v>
      </c>
      <c r="B43" s="268" t="str">
        <f>IF(('Budget analytique'!R55)&lt;0,"0",'Budget analytique'!R55)</f>
        <v>0</v>
      </c>
      <c r="C43" s="269"/>
      <c r="D43" s="49"/>
      <c r="E43" s="26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5.75" customHeight="1">
      <c r="A44" s="49"/>
      <c r="B44" s="263"/>
      <c r="C44" s="50"/>
      <c r="D44" s="49"/>
      <c r="E44" s="26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5.75" customHeight="1">
      <c r="A45" s="68" t="s">
        <v>77</v>
      </c>
      <c r="B45" s="270">
        <f>B42+B38+B36+B34+B32+B27+B25+B17+B12+B7</f>
        <v>15021.5</v>
      </c>
      <c r="C45" s="271"/>
      <c r="D45" s="68" t="s">
        <v>78</v>
      </c>
      <c r="E45" s="270">
        <f>E42+E39+E38+E35+E12+E7</f>
        <v>16020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5.75" customHeight="1">
      <c r="A46" s="46" t="s">
        <v>79</v>
      </c>
      <c r="B46" s="272">
        <f>B47+B48+B49</f>
        <v>820</v>
      </c>
      <c r="C46" s="273"/>
      <c r="D46" s="274" t="s">
        <v>80</v>
      </c>
      <c r="E46" s="272">
        <f>E47+E48+E49</f>
        <v>820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5.75" customHeight="1">
      <c r="A47" s="49" t="str">
        <f>'Menu déroulant'!$A21</f>
        <v>Dons en nature</v>
      </c>
      <c r="B47" s="263">
        <f>'Budget analytique'!$E44</f>
        <v>0</v>
      </c>
      <c r="C47" s="263"/>
      <c r="D47" s="275" t="str">
        <f>'Menu déroulant'!$B18</f>
        <v>Dons en nature</v>
      </c>
      <c r="E47" s="263">
        <f>'Budget analytique'!R44</f>
        <v>0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5.75" customHeight="1">
      <c r="A48" s="49" t="str">
        <f>'Menu déroulant'!$A22</f>
        <v>Mise à disposition de biens &amp; services</v>
      </c>
      <c r="B48" s="263">
        <f>'Budget analytique'!$E45</f>
        <v>100</v>
      </c>
      <c r="C48" s="263"/>
      <c r="D48" s="275" t="str">
        <f>'Menu déroulant'!$B19</f>
        <v>Mise à disposition de biens &amp; services</v>
      </c>
      <c r="E48" s="263">
        <f>'Budget analytique'!R45</f>
        <v>100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5.75" customHeight="1">
      <c r="A49" s="49" t="str">
        <f>'Menu déroulant'!$A23</f>
        <v>Bénévolat</v>
      </c>
      <c r="B49" s="263">
        <f>'Budget analytique'!$E46</f>
        <v>720</v>
      </c>
      <c r="C49" s="263"/>
      <c r="D49" s="275" t="str">
        <f>'Menu déroulant'!$B20</f>
        <v>Bénévolat</v>
      </c>
      <c r="E49" s="263">
        <f>'Budget analytique'!R46</f>
        <v>720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5.75" customHeight="1">
      <c r="A50" s="49"/>
      <c r="B50" s="263"/>
      <c r="C50" s="50"/>
      <c r="D50" s="49"/>
      <c r="E50" s="26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5.75" customHeight="1">
      <c r="A51" s="79" t="s">
        <v>81</v>
      </c>
      <c r="B51" s="276">
        <f>B46+B45</f>
        <v>15841.5</v>
      </c>
      <c r="C51" s="271"/>
      <c r="D51" s="79" t="s">
        <v>82</v>
      </c>
      <c r="E51" s="276">
        <f>E46+E45</f>
        <v>16840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5.75" customHeight="1">
      <c r="A52" s="44"/>
      <c r="B52" s="277"/>
      <c r="C52" s="278"/>
      <c r="D52" s="44"/>
      <c r="E52" s="27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5.75" customHeight="1">
      <c r="A53" s="82">
        <f>TODAY()</f>
        <v>45956</v>
      </c>
      <c r="B53" s="279"/>
      <c r="C53" s="84"/>
      <c r="D53" s="85"/>
      <c r="E53" s="277"/>
      <c r="F53" s="81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5.75" customHeight="1">
      <c r="A54" s="86"/>
      <c r="B54" s="279"/>
      <c r="C54" s="84"/>
      <c r="D54" s="85"/>
      <c r="E54" s="277"/>
      <c r="F54" s="81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5.75" customHeight="1">
      <c r="A55" s="87" t="s">
        <v>83</v>
      </c>
      <c r="F55" s="88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5.75" customHeight="1">
      <c r="A56" s="44"/>
      <c r="B56" s="277"/>
      <c r="C56" s="278"/>
      <c r="D56" s="44"/>
      <c r="E56" s="277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5.75" customHeight="1">
      <c r="A57" s="44"/>
      <c r="B57" s="277"/>
      <c r="C57" s="278"/>
      <c r="D57" s="44"/>
      <c r="E57" s="277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5.75" customHeight="1">
      <c r="A58" s="44"/>
      <c r="B58" s="277"/>
      <c r="C58" s="278"/>
      <c r="D58" s="44"/>
      <c r="E58" s="277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5.75" customHeight="1">
      <c r="A59" s="44"/>
      <c r="B59" s="277"/>
      <c r="C59" s="278"/>
      <c r="D59" s="44"/>
      <c r="E59" s="277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5.75" customHeight="1">
      <c r="A60" s="44"/>
      <c r="B60" s="277"/>
      <c r="C60" s="278"/>
      <c r="D60" s="44"/>
      <c r="E60" s="277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5.75" customHeight="1">
      <c r="A61" s="44"/>
      <c r="B61" s="277"/>
      <c r="C61" s="278"/>
      <c r="D61" s="44"/>
      <c r="E61" s="27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5.75" customHeight="1">
      <c r="A62" s="44"/>
      <c r="B62" s="277"/>
      <c r="C62" s="278"/>
      <c r="D62" s="44"/>
      <c r="E62" s="277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5.75" customHeight="1">
      <c r="A63" s="44"/>
      <c r="B63" s="277"/>
      <c r="C63" s="278"/>
      <c r="D63" s="44"/>
      <c r="E63" s="277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5.75" customHeight="1">
      <c r="A64" s="44"/>
      <c r="B64" s="277"/>
      <c r="C64" s="278"/>
      <c r="D64" s="44"/>
      <c r="E64" s="277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5.75" customHeight="1">
      <c r="A65" s="44"/>
      <c r="B65" s="277"/>
      <c r="C65" s="278"/>
      <c r="D65" s="44"/>
      <c r="E65" s="277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5.75" customHeight="1">
      <c r="A66" s="44"/>
      <c r="B66" s="277"/>
      <c r="C66" s="278"/>
      <c r="D66" s="44"/>
      <c r="E66" s="277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5.75" customHeight="1">
      <c r="A67" s="44"/>
      <c r="B67" s="277"/>
      <c r="C67" s="278"/>
      <c r="D67" s="44"/>
      <c r="E67" s="277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5.75" customHeight="1">
      <c r="A68" s="44"/>
      <c r="B68" s="277"/>
      <c r="C68" s="278"/>
      <c r="D68" s="44"/>
      <c r="E68" s="277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5.75" customHeight="1">
      <c r="A69" s="44"/>
      <c r="B69" s="277"/>
      <c r="C69" s="278"/>
      <c r="D69" s="44"/>
      <c r="E69" s="277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5.75" customHeight="1">
      <c r="A70" s="44"/>
      <c r="B70" s="277"/>
      <c r="C70" s="278"/>
      <c r="D70" s="44"/>
      <c r="E70" s="27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5.75" customHeight="1">
      <c r="A71" s="44"/>
      <c r="B71" s="277"/>
      <c r="C71" s="278"/>
      <c r="D71" s="44"/>
      <c r="E71" s="277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5.75" customHeight="1">
      <c r="A72" s="44"/>
      <c r="B72" s="277"/>
      <c r="C72" s="278"/>
      <c r="D72" s="44"/>
      <c r="E72" s="277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5.75" customHeight="1">
      <c r="A73" s="44"/>
      <c r="B73" s="277"/>
      <c r="C73" s="278"/>
      <c r="D73" s="44"/>
      <c r="E73" s="277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5.75" customHeight="1">
      <c r="A74" s="44"/>
      <c r="B74" s="277"/>
      <c r="C74" s="278"/>
      <c r="D74" s="44"/>
      <c r="E74" s="27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5.75" customHeight="1">
      <c r="A75" s="44"/>
      <c r="B75" s="277"/>
      <c r="C75" s="278"/>
      <c r="D75" s="44"/>
      <c r="E75" s="277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5.75" customHeight="1">
      <c r="A76" s="44"/>
      <c r="B76" s="277"/>
      <c r="C76" s="278"/>
      <c r="D76" s="44"/>
      <c r="E76" s="277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5.75" customHeight="1">
      <c r="A77" s="44"/>
      <c r="B77" s="277"/>
      <c r="C77" s="278"/>
      <c r="D77" s="44"/>
      <c r="E77" s="277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5.75" customHeight="1">
      <c r="A78" s="44"/>
      <c r="B78" s="277"/>
      <c r="C78" s="278"/>
      <c r="D78" s="44"/>
      <c r="E78" s="27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5.75" customHeight="1">
      <c r="A79" s="44"/>
      <c r="B79" s="277"/>
      <c r="C79" s="278"/>
      <c r="D79" s="44"/>
      <c r="E79" s="277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5.75" customHeight="1">
      <c r="A80" s="44"/>
      <c r="B80" s="277"/>
      <c r="C80" s="278"/>
      <c r="D80" s="44"/>
      <c r="E80" s="27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5.75" customHeight="1">
      <c r="A81" s="44"/>
      <c r="B81" s="277"/>
      <c r="C81" s="278"/>
      <c r="D81" s="44"/>
      <c r="E81" s="277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5.75" customHeight="1">
      <c r="A82" s="44"/>
      <c r="B82" s="277"/>
      <c r="C82" s="278"/>
      <c r="D82" s="44"/>
      <c r="E82" s="277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5.75" customHeight="1">
      <c r="A83" s="44"/>
      <c r="B83" s="277"/>
      <c r="C83" s="278"/>
      <c r="D83" s="44"/>
      <c r="E83" s="277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5.75" customHeight="1">
      <c r="A84" s="44"/>
      <c r="B84" s="277"/>
      <c r="C84" s="278"/>
      <c r="D84" s="44"/>
      <c r="E84" s="277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5.75" customHeight="1">
      <c r="A85" s="44"/>
      <c r="B85" s="277"/>
      <c r="C85" s="278"/>
      <c r="D85" s="44"/>
      <c r="E85" s="277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5.75" customHeight="1">
      <c r="A86" s="44"/>
      <c r="B86" s="277"/>
      <c r="C86" s="278"/>
      <c r="D86" s="44"/>
      <c r="E86" s="277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5.75" customHeight="1">
      <c r="A87" s="44"/>
      <c r="B87" s="277"/>
      <c r="C87" s="278"/>
      <c r="D87" s="44"/>
      <c r="E87" s="277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5.75" customHeight="1">
      <c r="A88" s="44"/>
      <c r="B88" s="277"/>
      <c r="C88" s="278"/>
      <c r="D88" s="44"/>
      <c r="E88" s="277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5.75" customHeight="1">
      <c r="A89" s="44"/>
      <c r="B89" s="277"/>
      <c r="C89" s="278"/>
      <c r="D89" s="44"/>
      <c r="E89" s="277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5.75" customHeight="1">
      <c r="A90" s="44"/>
      <c r="B90" s="277"/>
      <c r="C90" s="278"/>
      <c r="D90" s="44"/>
      <c r="E90" s="277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5.75" customHeight="1">
      <c r="A91" s="44"/>
      <c r="B91" s="277"/>
      <c r="C91" s="278"/>
      <c r="D91" s="44"/>
      <c r="E91" s="277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5.75" customHeight="1">
      <c r="A92" s="44"/>
      <c r="B92" s="277"/>
      <c r="C92" s="278"/>
      <c r="D92" s="44"/>
      <c r="E92" s="277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5.75" customHeight="1">
      <c r="A93" s="44"/>
      <c r="B93" s="277"/>
      <c r="C93" s="278"/>
      <c r="D93" s="44"/>
      <c r="E93" s="277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5.75" customHeight="1">
      <c r="A94" s="44"/>
      <c r="B94" s="277"/>
      <c r="C94" s="278"/>
      <c r="D94" s="44"/>
      <c r="E94" s="277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5.75" customHeight="1">
      <c r="A95" s="44"/>
      <c r="B95" s="277"/>
      <c r="C95" s="278"/>
      <c r="D95" s="44"/>
      <c r="E95" s="277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5.75" customHeight="1">
      <c r="A96" s="44"/>
      <c r="B96" s="277"/>
      <c r="C96" s="278"/>
      <c r="D96" s="44"/>
      <c r="E96" s="277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5.75" customHeight="1">
      <c r="A97" s="44"/>
      <c r="B97" s="277"/>
      <c r="C97" s="278"/>
      <c r="D97" s="44"/>
      <c r="E97" s="277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5.75" customHeight="1">
      <c r="A98" s="44"/>
      <c r="B98" s="277"/>
      <c r="C98" s="278"/>
      <c r="D98" s="44"/>
      <c r="E98" s="277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5.75" customHeight="1">
      <c r="A99" s="44"/>
      <c r="B99" s="277"/>
      <c r="C99" s="278"/>
      <c r="D99" s="44"/>
      <c r="E99" s="277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5.75" customHeight="1">
      <c r="A100" s="44"/>
      <c r="B100" s="277"/>
      <c r="C100" s="278"/>
      <c r="D100" s="44"/>
      <c r="E100" s="277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5.75" customHeight="1">
      <c r="A101" s="44"/>
      <c r="B101" s="277"/>
      <c r="C101" s="278"/>
      <c r="D101" s="44"/>
      <c r="E101" s="277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5.75" customHeight="1">
      <c r="A102" s="44"/>
      <c r="B102" s="277"/>
      <c r="C102" s="278"/>
      <c r="D102" s="44"/>
      <c r="E102" s="277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5.75" customHeight="1">
      <c r="A103" s="44"/>
      <c r="B103" s="277"/>
      <c r="C103" s="278"/>
      <c r="D103" s="44"/>
      <c r="E103" s="277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5.75" customHeight="1">
      <c r="A104" s="44"/>
      <c r="B104" s="277"/>
      <c r="C104" s="278"/>
      <c r="D104" s="44"/>
      <c r="E104" s="277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5.75" customHeight="1">
      <c r="A105" s="44"/>
      <c r="B105" s="277"/>
      <c r="C105" s="278"/>
      <c r="D105" s="44"/>
      <c r="E105" s="277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5.75" customHeight="1">
      <c r="A106" s="44"/>
      <c r="B106" s="277"/>
      <c r="C106" s="278"/>
      <c r="D106" s="44"/>
      <c r="E106" s="277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5.75" customHeight="1">
      <c r="A107" s="44"/>
      <c r="B107" s="277"/>
      <c r="C107" s="278"/>
      <c r="D107" s="44"/>
      <c r="E107" s="277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5.75" customHeight="1">
      <c r="A108" s="44"/>
      <c r="B108" s="277"/>
      <c r="C108" s="278"/>
      <c r="D108" s="44"/>
      <c r="E108" s="277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5.75" customHeight="1">
      <c r="A109" s="44"/>
      <c r="B109" s="277"/>
      <c r="C109" s="278"/>
      <c r="D109" s="44"/>
      <c r="E109" s="277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5.75" customHeight="1">
      <c r="A110" s="44"/>
      <c r="B110" s="277"/>
      <c r="C110" s="278"/>
      <c r="D110" s="44"/>
      <c r="E110" s="277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5.75" customHeight="1">
      <c r="A111" s="44"/>
      <c r="B111" s="277"/>
      <c r="C111" s="278"/>
      <c r="D111" s="44"/>
      <c r="E111" s="277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5.75" customHeight="1">
      <c r="A112" s="44"/>
      <c r="B112" s="277"/>
      <c r="C112" s="278"/>
      <c r="D112" s="44"/>
      <c r="E112" s="277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5.75" customHeight="1">
      <c r="A113" s="44"/>
      <c r="B113" s="277"/>
      <c r="C113" s="278"/>
      <c r="D113" s="44"/>
      <c r="E113" s="277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5.75" customHeight="1">
      <c r="A114" s="44"/>
      <c r="B114" s="277"/>
      <c r="C114" s="278"/>
      <c r="D114" s="44"/>
      <c r="E114" s="277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5.75" customHeight="1">
      <c r="A115" s="44"/>
      <c r="B115" s="277"/>
      <c r="C115" s="278"/>
      <c r="D115" s="44"/>
      <c r="E115" s="277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5.75" customHeight="1">
      <c r="A116" s="44"/>
      <c r="B116" s="277"/>
      <c r="C116" s="278"/>
      <c r="D116" s="44"/>
      <c r="E116" s="277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5.75" customHeight="1">
      <c r="A117" s="44"/>
      <c r="B117" s="277"/>
      <c r="C117" s="278"/>
      <c r="D117" s="44"/>
      <c r="E117" s="277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5.75" customHeight="1">
      <c r="A118" s="44"/>
      <c r="B118" s="277"/>
      <c r="C118" s="278"/>
      <c r="D118" s="44"/>
      <c r="E118" s="277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5.75" customHeight="1">
      <c r="A119" s="44"/>
      <c r="B119" s="277"/>
      <c r="C119" s="278"/>
      <c r="D119" s="44"/>
      <c r="E119" s="277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5.75" customHeight="1">
      <c r="A120" s="44"/>
      <c r="B120" s="277"/>
      <c r="C120" s="278"/>
      <c r="D120" s="44"/>
      <c r="E120" s="277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5.75" customHeight="1">
      <c r="A121" s="44"/>
      <c r="B121" s="277"/>
      <c r="C121" s="278"/>
      <c r="D121" s="44"/>
      <c r="E121" s="277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5.75" customHeight="1">
      <c r="A122" s="44"/>
      <c r="B122" s="277"/>
      <c r="C122" s="278"/>
      <c r="D122" s="44"/>
      <c r="E122" s="277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5.75" customHeight="1">
      <c r="A123" s="44"/>
      <c r="B123" s="277"/>
      <c r="C123" s="278"/>
      <c r="D123" s="44"/>
      <c r="E123" s="277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5.75" customHeight="1">
      <c r="A124" s="44"/>
      <c r="B124" s="277"/>
      <c r="C124" s="278"/>
      <c r="D124" s="44"/>
      <c r="E124" s="277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5.75" customHeight="1">
      <c r="A125" s="44"/>
      <c r="B125" s="277"/>
      <c r="C125" s="278"/>
      <c r="D125" s="44"/>
      <c r="E125" s="277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5.75" customHeight="1">
      <c r="A126" s="44"/>
      <c r="B126" s="277"/>
      <c r="C126" s="278"/>
      <c r="D126" s="44"/>
      <c r="E126" s="277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5.75" customHeight="1">
      <c r="A127" s="44"/>
      <c r="B127" s="277"/>
      <c r="C127" s="278"/>
      <c r="D127" s="44"/>
      <c r="E127" s="277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5.75" customHeight="1">
      <c r="A128" s="44"/>
      <c r="B128" s="277"/>
      <c r="C128" s="278"/>
      <c r="D128" s="44"/>
      <c r="E128" s="277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5.75" customHeight="1">
      <c r="A129" s="44"/>
      <c r="B129" s="277"/>
      <c r="C129" s="278"/>
      <c r="D129" s="44"/>
      <c r="E129" s="277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5.75" customHeight="1">
      <c r="A130" s="44"/>
      <c r="B130" s="277"/>
      <c r="C130" s="278"/>
      <c r="D130" s="44"/>
      <c r="E130" s="277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5.75" customHeight="1">
      <c r="A131" s="44"/>
      <c r="B131" s="277"/>
      <c r="C131" s="278"/>
      <c r="D131" s="44"/>
      <c r="E131" s="277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5.75" customHeight="1">
      <c r="A132" s="44"/>
      <c r="B132" s="277"/>
      <c r="C132" s="278"/>
      <c r="D132" s="44"/>
      <c r="E132" s="277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5.75" customHeight="1">
      <c r="A133" s="44"/>
      <c r="B133" s="277"/>
      <c r="C133" s="278"/>
      <c r="D133" s="44"/>
      <c r="E133" s="277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5.75" customHeight="1">
      <c r="A134" s="44"/>
      <c r="B134" s="277"/>
      <c r="C134" s="278"/>
      <c r="D134" s="44"/>
      <c r="E134" s="277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5.75" customHeight="1">
      <c r="A135" s="44"/>
      <c r="B135" s="277"/>
      <c r="C135" s="278"/>
      <c r="D135" s="44"/>
      <c r="E135" s="277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5.75" customHeight="1">
      <c r="A136" s="44"/>
      <c r="B136" s="277"/>
      <c r="C136" s="278"/>
      <c r="D136" s="44"/>
      <c r="E136" s="277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5.75" customHeight="1">
      <c r="A137" s="44"/>
      <c r="B137" s="277"/>
      <c r="C137" s="278"/>
      <c r="D137" s="44"/>
      <c r="E137" s="277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5.75" customHeight="1">
      <c r="A138" s="44"/>
      <c r="B138" s="277"/>
      <c r="C138" s="278"/>
      <c r="D138" s="44"/>
      <c r="E138" s="277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5.75" customHeight="1">
      <c r="A139" s="44"/>
      <c r="B139" s="277"/>
      <c r="C139" s="278"/>
      <c r="D139" s="44"/>
      <c r="E139" s="277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5.75" customHeight="1">
      <c r="A140" s="44"/>
      <c r="B140" s="277"/>
      <c r="C140" s="278"/>
      <c r="D140" s="44"/>
      <c r="E140" s="277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5.75" customHeight="1">
      <c r="A141" s="44"/>
      <c r="B141" s="277"/>
      <c r="C141" s="278"/>
      <c r="D141" s="44"/>
      <c r="E141" s="277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5.75" customHeight="1">
      <c r="A142" s="44"/>
      <c r="B142" s="277"/>
      <c r="C142" s="278"/>
      <c r="D142" s="44"/>
      <c r="E142" s="277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5.75" customHeight="1">
      <c r="A143" s="44"/>
      <c r="B143" s="277"/>
      <c r="C143" s="278"/>
      <c r="D143" s="44"/>
      <c r="E143" s="277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5.75" customHeight="1">
      <c r="A144" s="44"/>
      <c r="B144" s="277"/>
      <c r="C144" s="278"/>
      <c r="D144" s="44"/>
      <c r="E144" s="277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5.75" customHeight="1">
      <c r="A145" s="44"/>
      <c r="B145" s="277"/>
      <c r="C145" s="278"/>
      <c r="D145" s="44"/>
      <c r="E145" s="277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5.75" customHeight="1">
      <c r="A146" s="44"/>
      <c r="B146" s="277"/>
      <c r="C146" s="278"/>
      <c r="D146" s="44"/>
      <c r="E146" s="277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5.75" customHeight="1">
      <c r="A147" s="44"/>
      <c r="B147" s="277"/>
      <c r="C147" s="278"/>
      <c r="D147" s="44"/>
      <c r="E147" s="277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5.75" customHeight="1">
      <c r="A148" s="44"/>
      <c r="B148" s="277"/>
      <c r="C148" s="278"/>
      <c r="D148" s="44"/>
      <c r="E148" s="277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5.75" customHeight="1">
      <c r="A149" s="44"/>
      <c r="B149" s="277"/>
      <c r="C149" s="278"/>
      <c r="D149" s="44"/>
      <c r="E149" s="277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5.75" customHeight="1">
      <c r="A150" s="44"/>
      <c r="B150" s="277"/>
      <c r="C150" s="278"/>
      <c r="D150" s="44"/>
      <c r="E150" s="277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5.75" customHeight="1">
      <c r="A151" s="44"/>
      <c r="B151" s="277"/>
      <c r="C151" s="278"/>
      <c r="D151" s="44"/>
      <c r="E151" s="277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5.75" customHeight="1">
      <c r="A152" s="44"/>
      <c r="B152" s="277"/>
      <c r="C152" s="278"/>
      <c r="D152" s="44"/>
      <c r="E152" s="277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5.75" customHeight="1">
      <c r="A153" s="44"/>
      <c r="B153" s="277"/>
      <c r="C153" s="278"/>
      <c r="D153" s="44"/>
      <c r="E153" s="277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5.75" customHeight="1">
      <c r="A154" s="44"/>
      <c r="B154" s="277"/>
      <c r="C154" s="278"/>
      <c r="D154" s="44"/>
      <c r="E154" s="277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5.75" customHeight="1">
      <c r="A155" s="44"/>
      <c r="B155" s="277"/>
      <c r="C155" s="278"/>
      <c r="D155" s="44"/>
      <c r="E155" s="277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5.75" customHeight="1">
      <c r="A156" s="44"/>
      <c r="B156" s="277"/>
      <c r="C156" s="278"/>
      <c r="D156" s="44"/>
      <c r="E156" s="277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5.75" customHeight="1">
      <c r="A157" s="44"/>
      <c r="B157" s="277"/>
      <c r="C157" s="278"/>
      <c r="D157" s="44"/>
      <c r="E157" s="277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5.75" customHeight="1">
      <c r="A158" s="44"/>
      <c r="B158" s="277"/>
      <c r="C158" s="278"/>
      <c r="D158" s="44"/>
      <c r="E158" s="277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5.75" customHeight="1">
      <c r="A159" s="44"/>
      <c r="B159" s="277"/>
      <c r="C159" s="278"/>
      <c r="D159" s="44"/>
      <c r="E159" s="277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5.75" customHeight="1">
      <c r="A160" s="44"/>
      <c r="B160" s="277"/>
      <c r="C160" s="278"/>
      <c r="D160" s="44"/>
      <c r="E160" s="277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5.75" customHeight="1">
      <c r="A161" s="44"/>
      <c r="B161" s="277"/>
      <c r="C161" s="278"/>
      <c r="D161" s="44"/>
      <c r="E161" s="277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5.75" customHeight="1">
      <c r="A162" s="44"/>
      <c r="B162" s="277"/>
      <c r="C162" s="278"/>
      <c r="D162" s="44"/>
      <c r="E162" s="277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5.75" customHeight="1">
      <c r="A163" s="44"/>
      <c r="B163" s="277"/>
      <c r="C163" s="278"/>
      <c r="D163" s="44"/>
      <c r="E163" s="277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5.75" customHeight="1">
      <c r="A164" s="44"/>
      <c r="B164" s="277"/>
      <c r="C164" s="278"/>
      <c r="D164" s="44"/>
      <c r="E164" s="277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5.75" customHeight="1">
      <c r="A165" s="44"/>
      <c r="B165" s="277"/>
      <c r="C165" s="278"/>
      <c r="D165" s="44"/>
      <c r="E165" s="277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5.75" customHeight="1">
      <c r="A166" s="44"/>
      <c r="B166" s="277"/>
      <c r="C166" s="278"/>
      <c r="D166" s="44"/>
      <c r="E166" s="277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5.75" customHeight="1">
      <c r="A167" s="44"/>
      <c r="B167" s="277"/>
      <c r="C167" s="278"/>
      <c r="D167" s="44"/>
      <c r="E167" s="27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5.75" customHeight="1">
      <c r="A168" s="44"/>
      <c r="B168" s="277"/>
      <c r="C168" s="278"/>
      <c r="D168" s="44"/>
      <c r="E168" s="277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5.75" customHeight="1">
      <c r="A169" s="44"/>
      <c r="B169" s="277"/>
      <c r="C169" s="278"/>
      <c r="D169" s="44"/>
      <c r="E169" s="277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5.75" customHeight="1">
      <c r="A170" s="44"/>
      <c r="B170" s="277"/>
      <c r="C170" s="278"/>
      <c r="D170" s="44"/>
      <c r="E170" s="277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5.75" customHeight="1">
      <c r="A171" s="44"/>
      <c r="B171" s="277"/>
      <c r="C171" s="278"/>
      <c r="D171" s="44"/>
      <c r="E171" s="277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5.75" customHeight="1">
      <c r="A172" s="44"/>
      <c r="B172" s="277"/>
      <c r="C172" s="278"/>
      <c r="D172" s="44"/>
      <c r="E172" s="277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5.75" customHeight="1">
      <c r="A173" s="44"/>
      <c r="B173" s="277"/>
      <c r="C173" s="278"/>
      <c r="D173" s="44"/>
      <c r="E173" s="277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5.75" customHeight="1">
      <c r="A174" s="44"/>
      <c r="B174" s="277"/>
      <c r="C174" s="278"/>
      <c r="D174" s="44"/>
      <c r="E174" s="277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5.75" customHeight="1">
      <c r="A175" s="44"/>
      <c r="B175" s="277"/>
      <c r="C175" s="278"/>
      <c r="D175" s="44"/>
      <c r="E175" s="277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5.75" customHeight="1">
      <c r="A176" s="44"/>
      <c r="B176" s="277"/>
      <c r="C176" s="278"/>
      <c r="D176" s="44"/>
      <c r="E176" s="277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5.75" customHeight="1">
      <c r="A177" s="44"/>
      <c r="B177" s="277"/>
      <c r="C177" s="278"/>
      <c r="D177" s="44"/>
      <c r="E177" s="2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5.75" customHeight="1">
      <c r="A178" s="44"/>
      <c r="B178" s="277"/>
      <c r="C178" s="278"/>
      <c r="D178" s="44"/>
      <c r="E178" s="277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5.75" customHeight="1">
      <c r="A179" s="44"/>
      <c r="B179" s="277"/>
      <c r="C179" s="278"/>
      <c r="D179" s="44"/>
      <c r="E179" s="277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5.75" customHeight="1">
      <c r="A180" s="44"/>
      <c r="B180" s="277"/>
      <c r="C180" s="278"/>
      <c r="D180" s="44"/>
      <c r="E180" s="277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5.75" customHeight="1">
      <c r="A181" s="44"/>
      <c r="B181" s="277"/>
      <c r="C181" s="278"/>
      <c r="D181" s="44"/>
      <c r="E181" s="277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5.75" customHeight="1">
      <c r="A182" s="44"/>
      <c r="B182" s="277"/>
      <c r="C182" s="278"/>
      <c r="D182" s="44"/>
      <c r="E182" s="277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5.75" customHeight="1">
      <c r="A183" s="44"/>
      <c r="B183" s="277"/>
      <c r="C183" s="278"/>
      <c r="D183" s="44"/>
      <c r="E183" s="277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5.75" customHeight="1">
      <c r="A184" s="44"/>
      <c r="B184" s="277"/>
      <c r="C184" s="278"/>
      <c r="D184" s="44"/>
      <c r="E184" s="277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5.75" customHeight="1">
      <c r="A185" s="44"/>
      <c r="B185" s="277"/>
      <c r="C185" s="278"/>
      <c r="D185" s="44"/>
      <c r="E185" s="277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5.75" customHeight="1">
      <c r="A186" s="44"/>
      <c r="B186" s="277"/>
      <c r="C186" s="278"/>
      <c r="D186" s="44"/>
      <c r="E186" s="277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5.75" customHeight="1">
      <c r="A187" s="44"/>
      <c r="B187" s="277"/>
      <c r="C187" s="278"/>
      <c r="D187" s="44"/>
      <c r="E187" s="27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5.75" customHeight="1">
      <c r="A188" s="44"/>
      <c r="B188" s="277"/>
      <c r="C188" s="278"/>
      <c r="D188" s="44"/>
      <c r="E188" s="277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5.75" customHeight="1">
      <c r="A189" s="44"/>
      <c r="B189" s="277"/>
      <c r="C189" s="278"/>
      <c r="D189" s="44"/>
      <c r="E189" s="277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5.75" customHeight="1">
      <c r="A190" s="44"/>
      <c r="B190" s="277"/>
      <c r="C190" s="278"/>
      <c r="D190" s="44"/>
      <c r="E190" s="277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5.75" customHeight="1">
      <c r="A191" s="44"/>
      <c r="B191" s="277"/>
      <c r="C191" s="278"/>
      <c r="D191" s="44"/>
      <c r="E191" s="277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5.75" customHeight="1">
      <c r="A192" s="44"/>
      <c r="B192" s="277"/>
      <c r="C192" s="278"/>
      <c r="D192" s="44"/>
      <c r="E192" s="277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5.75" customHeight="1">
      <c r="A193" s="44"/>
      <c r="B193" s="277"/>
      <c r="C193" s="278"/>
      <c r="D193" s="44"/>
      <c r="E193" s="277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5.75" customHeight="1">
      <c r="A194" s="44"/>
      <c r="B194" s="277"/>
      <c r="C194" s="278"/>
      <c r="D194" s="44"/>
      <c r="E194" s="277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5.75" customHeight="1">
      <c r="A195" s="44"/>
      <c r="B195" s="277"/>
      <c r="C195" s="278"/>
      <c r="D195" s="44"/>
      <c r="E195" s="277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5.75" customHeight="1">
      <c r="A196" s="44"/>
      <c r="B196" s="277"/>
      <c r="C196" s="278"/>
      <c r="D196" s="44"/>
      <c r="E196" s="277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5.75" customHeight="1">
      <c r="A197" s="44"/>
      <c r="B197" s="277"/>
      <c r="C197" s="278"/>
      <c r="D197" s="44"/>
      <c r="E197" s="27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5.75" customHeight="1">
      <c r="A198" s="44"/>
      <c r="B198" s="277"/>
      <c r="C198" s="278"/>
      <c r="D198" s="44"/>
      <c r="E198" s="277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5.75" customHeight="1">
      <c r="A199" s="44"/>
      <c r="B199" s="277"/>
      <c r="C199" s="278"/>
      <c r="D199" s="44"/>
      <c r="E199" s="277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5.75" customHeight="1">
      <c r="A200" s="44"/>
      <c r="B200" s="277"/>
      <c r="C200" s="278"/>
      <c r="D200" s="44"/>
      <c r="E200" s="277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5.75" customHeight="1">
      <c r="A201" s="44"/>
      <c r="B201" s="277"/>
      <c r="C201" s="278"/>
      <c r="D201" s="44"/>
      <c r="E201" s="277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5.75" customHeight="1">
      <c r="A202" s="44"/>
      <c r="B202" s="277"/>
      <c r="C202" s="278"/>
      <c r="D202" s="44"/>
      <c r="E202" s="277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5.75" customHeight="1">
      <c r="A203" s="44"/>
      <c r="B203" s="277"/>
      <c r="C203" s="278"/>
      <c r="D203" s="44"/>
      <c r="E203" s="277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5.75" customHeight="1">
      <c r="A204" s="44"/>
      <c r="B204" s="277"/>
      <c r="C204" s="278"/>
      <c r="D204" s="44"/>
      <c r="E204" s="277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5.75" customHeight="1">
      <c r="A205" s="44"/>
      <c r="B205" s="277"/>
      <c r="C205" s="278"/>
      <c r="D205" s="44"/>
      <c r="E205" s="277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5.75" customHeight="1">
      <c r="A206" s="44"/>
      <c r="B206" s="277"/>
      <c r="C206" s="278"/>
      <c r="D206" s="44"/>
      <c r="E206" s="277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5.75" customHeight="1">
      <c r="A207" s="44"/>
      <c r="B207" s="277"/>
      <c r="C207" s="278"/>
      <c r="D207" s="44"/>
      <c r="E207" s="27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5.75" customHeight="1">
      <c r="A208" s="44"/>
      <c r="B208" s="277"/>
      <c r="C208" s="278"/>
      <c r="D208" s="44"/>
      <c r="E208" s="277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5.75" customHeight="1">
      <c r="A209" s="44"/>
      <c r="B209" s="277"/>
      <c r="C209" s="278"/>
      <c r="D209" s="44"/>
      <c r="E209" s="277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5.75" customHeight="1">
      <c r="A210" s="44"/>
      <c r="B210" s="277"/>
      <c r="C210" s="278"/>
      <c r="D210" s="44"/>
      <c r="E210" s="277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5.75" customHeight="1">
      <c r="A211" s="44"/>
      <c r="B211" s="277"/>
      <c r="C211" s="278"/>
      <c r="D211" s="44"/>
      <c r="E211" s="277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5.75" customHeight="1">
      <c r="A212" s="44"/>
      <c r="B212" s="277"/>
      <c r="C212" s="278"/>
      <c r="D212" s="44"/>
      <c r="E212" s="277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5.75" customHeight="1">
      <c r="A213" s="44"/>
      <c r="B213" s="277"/>
      <c r="C213" s="278"/>
      <c r="D213" s="44"/>
      <c r="E213" s="277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5.75" customHeight="1">
      <c r="A214" s="44"/>
      <c r="B214" s="277"/>
      <c r="C214" s="278"/>
      <c r="D214" s="44"/>
      <c r="E214" s="277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5.75" customHeight="1">
      <c r="A215" s="44"/>
      <c r="B215" s="277"/>
      <c r="C215" s="278"/>
      <c r="D215" s="44"/>
      <c r="E215" s="277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5.75" customHeight="1">
      <c r="A216" s="44"/>
      <c r="B216" s="277"/>
      <c r="C216" s="278"/>
      <c r="D216" s="44"/>
      <c r="E216" s="277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5.75" customHeight="1">
      <c r="A217" s="44"/>
      <c r="B217" s="277"/>
      <c r="C217" s="278"/>
      <c r="D217" s="44"/>
      <c r="E217" s="277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5.75" customHeight="1">
      <c r="A218" s="44"/>
      <c r="B218" s="277"/>
      <c r="C218" s="278"/>
      <c r="D218" s="44"/>
      <c r="E218" s="277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5.75" customHeight="1">
      <c r="A219" s="44"/>
      <c r="B219" s="277"/>
      <c r="C219" s="278"/>
      <c r="D219" s="44"/>
      <c r="E219" s="277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5.75" customHeight="1">
      <c r="A220" s="44"/>
      <c r="B220" s="277"/>
      <c r="C220" s="278"/>
      <c r="D220" s="44"/>
      <c r="E220" s="277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5.75" customHeight="1">
      <c r="A221" s="44"/>
      <c r="B221" s="277"/>
      <c r="C221" s="278"/>
      <c r="D221" s="44"/>
      <c r="E221" s="277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5.75" customHeight="1">
      <c r="A222" s="44"/>
      <c r="B222" s="277"/>
      <c r="C222" s="278"/>
      <c r="D222" s="44"/>
      <c r="E222" s="277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5.75" customHeight="1">
      <c r="A223" s="44"/>
      <c r="B223" s="277"/>
      <c r="C223" s="278"/>
      <c r="D223" s="44"/>
      <c r="E223" s="277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5.75" customHeight="1">
      <c r="A224" s="44"/>
      <c r="B224" s="277"/>
      <c r="C224" s="278"/>
      <c r="D224" s="44"/>
      <c r="E224" s="277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5.75" customHeight="1">
      <c r="A225" s="44"/>
      <c r="B225" s="277"/>
      <c r="C225" s="278"/>
      <c r="D225" s="44"/>
      <c r="E225" s="277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5.75" customHeight="1">
      <c r="A226" s="44"/>
      <c r="B226" s="277"/>
      <c r="C226" s="278"/>
      <c r="D226" s="44"/>
      <c r="E226" s="277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5.75" customHeight="1">
      <c r="A227" s="44"/>
      <c r="B227" s="277"/>
      <c r="C227" s="278"/>
      <c r="D227" s="44"/>
      <c r="E227" s="277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5.75" customHeight="1">
      <c r="A228" s="44"/>
      <c r="B228" s="277"/>
      <c r="C228" s="278"/>
      <c r="D228" s="44"/>
      <c r="E228" s="277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5.75" customHeight="1">
      <c r="A229" s="44"/>
      <c r="B229" s="277"/>
      <c r="C229" s="278"/>
      <c r="D229" s="44"/>
      <c r="E229" s="277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5.75" customHeight="1">
      <c r="A230" s="44"/>
      <c r="B230" s="277"/>
      <c r="C230" s="278"/>
      <c r="D230" s="44"/>
      <c r="E230" s="277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5.75" customHeight="1">
      <c r="A231" s="44"/>
      <c r="B231" s="277"/>
      <c r="C231" s="278"/>
      <c r="D231" s="44"/>
      <c r="E231" s="277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5.75" customHeight="1">
      <c r="A232" s="44"/>
      <c r="B232" s="277"/>
      <c r="C232" s="278"/>
      <c r="D232" s="44"/>
      <c r="E232" s="277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5.75" customHeight="1">
      <c r="A233" s="44"/>
      <c r="B233" s="277"/>
      <c r="C233" s="278"/>
      <c r="D233" s="44"/>
      <c r="E233" s="277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5.75" customHeight="1">
      <c r="A234" s="44"/>
      <c r="B234" s="277"/>
      <c r="C234" s="278"/>
      <c r="D234" s="44"/>
      <c r="E234" s="277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5.75" customHeight="1">
      <c r="A235" s="44"/>
      <c r="B235" s="277"/>
      <c r="C235" s="278"/>
      <c r="D235" s="44"/>
      <c r="E235" s="277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5.75" customHeight="1">
      <c r="A236" s="44"/>
      <c r="B236" s="277"/>
      <c r="C236" s="278"/>
      <c r="D236" s="44"/>
      <c r="E236" s="277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5.75" customHeight="1">
      <c r="A237" s="44"/>
      <c r="B237" s="277"/>
      <c r="C237" s="278"/>
      <c r="D237" s="44"/>
      <c r="E237" s="277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5.75" customHeight="1">
      <c r="A238" s="44"/>
      <c r="B238" s="277"/>
      <c r="C238" s="278"/>
      <c r="D238" s="44"/>
      <c r="E238" s="277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5.75" customHeight="1">
      <c r="A239" s="44"/>
      <c r="B239" s="277"/>
      <c r="C239" s="278"/>
      <c r="D239" s="44"/>
      <c r="E239" s="277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>
      <c r="A240" s="44"/>
      <c r="B240" s="277"/>
      <c r="C240" s="278"/>
      <c r="D240" s="44"/>
      <c r="E240" s="277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5.75" customHeight="1">
      <c r="A241" s="44"/>
      <c r="B241" s="277"/>
      <c r="C241" s="278"/>
      <c r="D241" s="44"/>
      <c r="E241" s="277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5.75" customHeight="1">
      <c r="A242" s="44"/>
      <c r="B242" s="277"/>
      <c r="C242" s="278"/>
      <c r="D242" s="44"/>
      <c r="E242" s="277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5.75" customHeight="1">
      <c r="A243" s="44"/>
      <c r="B243" s="277"/>
      <c r="C243" s="278"/>
      <c r="D243" s="44"/>
      <c r="E243" s="277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5.75" customHeight="1">
      <c r="A244" s="44"/>
      <c r="B244" s="277"/>
      <c r="C244" s="278"/>
      <c r="D244" s="44"/>
      <c r="E244" s="277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5.75" customHeight="1">
      <c r="A245" s="44"/>
      <c r="B245" s="277"/>
      <c r="C245" s="278"/>
      <c r="D245" s="44"/>
      <c r="E245" s="277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5.75" customHeight="1">
      <c r="A246" s="44"/>
      <c r="B246" s="277"/>
      <c r="C246" s="278"/>
      <c r="D246" s="44"/>
      <c r="E246" s="277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5.75" customHeight="1">
      <c r="A247" s="44"/>
      <c r="B247" s="277"/>
      <c r="C247" s="278"/>
      <c r="D247" s="44"/>
      <c r="E247" s="277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5.75" customHeight="1">
      <c r="A248" s="44"/>
      <c r="B248" s="277"/>
      <c r="C248" s="278"/>
      <c r="D248" s="44"/>
      <c r="E248" s="277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5.75" customHeight="1">
      <c r="A249" s="44"/>
      <c r="B249" s="277"/>
      <c r="C249" s="278"/>
      <c r="D249" s="44"/>
      <c r="E249" s="277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5.75" customHeight="1">
      <c r="A250" s="44"/>
      <c r="B250" s="277"/>
      <c r="C250" s="278"/>
      <c r="D250" s="44"/>
      <c r="E250" s="277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5.75" customHeight="1">
      <c r="A251" s="44"/>
      <c r="B251" s="277"/>
      <c r="C251" s="278"/>
      <c r="D251" s="44"/>
      <c r="E251" s="277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5.75" customHeight="1">
      <c r="A252" s="44"/>
      <c r="B252" s="277"/>
      <c r="C252" s="278"/>
      <c r="D252" s="44"/>
      <c r="E252" s="277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5.75" customHeight="1">
      <c r="A253" s="44"/>
      <c r="B253" s="277"/>
      <c r="C253" s="278"/>
      <c r="D253" s="44"/>
      <c r="E253" s="277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5.75" customHeight="1">
      <c r="A254" s="44"/>
      <c r="B254" s="277"/>
      <c r="C254" s="278"/>
      <c r="D254" s="44"/>
      <c r="E254" s="277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5.75" customHeight="1">
      <c r="A255" s="44"/>
      <c r="B255" s="277"/>
      <c r="C255" s="278"/>
      <c r="D255" s="44"/>
      <c r="E255" s="277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5.75" customHeight="1">
      <c r="A256" s="44"/>
      <c r="B256" s="280"/>
      <c r="C256" s="44"/>
      <c r="D256" s="44"/>
      <c r="E256" s="280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5.75" customHeight="1">
      <c r="A257" s="44"/>
      <c r="B257" s="280"/>
      <c r="C257" s="44"/>
      <c r="D257" s="44"/>
      <c r="E257" s="280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5.75" customHeight="1">
      <c r="A258" s="44"/>
      <c r="B258" s="280"/>
      <c r="C258" s="44"/>
      <c r="D258" s="44"/>
      <c r="E258" s="280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5.75" customHeight="1">
      <c r="A259" s="44"/>
      <c r="B259" s="280"/>
      <c r="C259" s="44"/>
      <c r="D259" s="44"/>
      <c r="E259" s="280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5.75" customHeight="1">
      <c r="A260" s="44"/>
      <c r="B260" s="280"/>
      <c r="C260" s="44"/>
      <c r="D260" s="44"/>
      <c r="E260" s="280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5.75" customHeight="1">
      <c r="A261" s="44"/>
      <c r="B261" s="280"/>
      <c r="C261" s="44"/>
      <c r="D261" s="44"/>
      <c r="E261" s="280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5.75" customHeight="1">
      <c r="A262" s="44"/>
      <c r="B262" s="280"/>
      <c r="C262" s="44"/>
      <c r="D262" s="44"/>
      <c r="E262" s="280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5.75" customHeight="1">
      <c r="A263" s="44"/>
      <c r="B263" s="280"/>
      <c r="C263" s="44"/>
      <c r="D263" s="44"/>
      <c r="E263" s="280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5.75" customHeight="1">
      <c r="A264" s="44"/>
      <c r="B264" s="280"/>
      <c r="C264" s="44"/>
      <c r="D264" s="44"/>
      <c r="E264" s="280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5.75" customHeight="1">
      <c r="A265" s="44"/>
      <c r="B265" s="280"/>
      <c r="C265" s="44"/>
      <c r="D265" s="44"/>
      <c r="E265" s="280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5.75" customHeight="1">
      <c r="A266" s="44"/>
      <c r="B266" s="280"/>
      <c r="C266" s="44"/>
      <c r="D266" s="44"/>
      <c r="E266" s="280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5.75" customHeight="1">
      <c r="A267" s="44"/>
      <c r="B267" s="280"/>
      <c r="C267" s="44"/>
      <c r="D267" s="44"/>
      <c r="E267" s="280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5.75" customHeight="1">
      <c r="A268" s="44"/>
      <c r="B268" s="280"/>
      <c r="C268" s="44"/>
      <c r="D268" s="44"/>
      <c r="E268" s="280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5.75" customHeight="1">
      <c r="A269" s="44"/>
      <c r="B269" s="280"/>
      <c r="C269" s="44"/>
      <c r="D269" s="44"/>
      <c r="E269" s="280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5.75" customHeight="1">
      <c r="A270" s="44"/>
      <c r="B270" s="280"/>
      <c r="C270" s="44"/>
      <c r="D270" s="44"/>
      <c r="E270" s="280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5.75" customHeight="1">
      <c r="A271" s="44"/>
      <c r="B271" s="280"/>
      <c r="C271" s="44"/>
      <c r="D271" s="44"/>
      <c r="E271" s="280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5.75" customHeight="1">
      <c r="A272" s="44"/>
      <c r="B272" s="280"/>
      <c r="C272" s="44"/>
      <c r="D272" s="44"/>
      <c r="E272" s="280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5.75" customHeight="1">
      <c r="A273" s="44"/>
      <c r="B273" s="280"/>
      <c r="C273" s="44"/>
      <c r="D273" s="44"/>
      <c r="E273" s="280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5.75" customHeight="1">
      <c r="A274" s="44"/>
      <c r="B274" s="280"/>
      <c r="C274" s="44"/>
      <c r="D274" s="44"/>
      <c r="E274" s="280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5.75" customHeight="1">
      <c r="A275" s="44"/>
      <c r="B275" s="280"/>
      <c r="C275" s="44"/>
      <c r="D275" s="44"/>
      <c r="E275" s="280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5.75" customHeight="1">
      <c r="A276" s="44"/>
      <c r="B276" s="280"/>
      <c r="C276" s="44"/>
      <c r="D276" s="44"/>
      <c r="E276" s="280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5.75" customHeight="1">
      <c r="A277" s="44"/>
      <c r="B277" s="280"/>
      <c r="C277" s="44"/>
      <c r="D277" s="44"/>
      <c r="E277" s="280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5.75" customHeight="1">
      <c r="A278" s="44"/>
      <c r="B278" s="280"/>
      <c r="C278" s="44"/>
      <c r="D278" s="44"/>
      <c r="E278" s="280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5.75" customHeight="1">
      <c r="A279" s="44"/>
      <c r="B279" s="280"/>
      <c r="C279" s="44"/>
      <c r="D279" s="44"/>
      <c r="E279" s="280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5.75" customHeight="1">
      <c r="A280" s="44"/>
      <c r="B280" s="280"/>
      <c r="C280" s="44"/>
      <c r="D280" s="44"/>
      <c r="E280" s="280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5.75" customHeight="1">
      <c r="A281" s="44"/>
      <c r="B281" s="280"/>
      <c r="C281" s="44"/>
      <c r="D281" s="44"/>
      <c r="E281" s="280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5.75" customHeight="1">
      <c r="A282" s="44"/>
      <c r="B282" s="280"/>
      <c r="C282" s="44"/>
      <c r="D282" s="44"/>
      <c r="E282" s="280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5.75" customHeight="1">
      <c r="A283" s="44"/>
      <c r="B283" s="280"/>
      <c r="C283" s="44"/>
      <c r="D283" s="44"/>
      <c r="E283" s="280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5.75" customHeight="1">
      <c r="A284" s="44"/>
      <c r="B284" s="280"/>
      <c r="C284" s="44"/>
      <c r="D284" s="44"/>
      <c r="E284" s="280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5.75" customHeight="1">
      <c r="A285" s="44"/>
      <c r="B285" s="280"/>
      <c r="C285" s="44"/>
      <c r="D285" s="44"/>
      <c r="E285" s="280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5.75" customHeight="1">
      <c r="A286" s="44"/>
      <c r="B286" s="280"/>
      <c r="C286" s="44"/>
      <c r="D286" s="44"/>
      <c r="E286" s="280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5.75" customHeight="1">
      <c r="A287" s="44"/>
      <c r="B287" s="280"/>
      <c r="C287" s="44"/>
      <c r="D287" s="44"/>
      <c r="E287" s="280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5.75" customHeight="1">
      <c r="A288" s="44"/>
      <c r="B288" s="280"/>
      <c r="C288" s="44"/>
      <c r="D288" s="44"/>
      <c r="E288" s="280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5.75" customHeight="1">
      <c r="A289" s="44"/>
      <c r="B289" s="280"/>
      <c r="C289" s="44"/>
      <c r="D289" s="44"/>
      <c r="E289" s="280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5.75" customHeight="1">
      <c r="A290" s="44"/>
      <c r="B290" s="280"/>
      <c r="C290" s="44"/>
      <c r="D290" s="44"/>
      <c r="E290" s="280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5.75" customHeight="1">
      <c r="A291" s="44"/>
      <c r="B291" s="280"/>
      <c r="C291" s="44"/>
      <c r="D291" s="44"/>
      <c r="E291" s="280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5.75" customHeight="1">
      <c r="A292" s="44"/>
      <c r="B292" s="280"/>
      <c r="C292" s="44"/>
      <c r="D292" s="44"/>
      <c r="E292" s="280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5.75" customHeight="1">
      <c r="A293" s="44"/>
      <c r="B293" s="280"/>
      <c r="C293" s="44"/>
      <c r="D293" s="44"/>
      <c r="E293" s="280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5.75" customHeight="1">
      <c r="A294" s="44"/>
      <c r="B294" s="280"/>
      <c r="C294" s="44"/>
      <c r="D294" s="44"/>
      <c r="E294" s="280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5.75" customHeight="1">
      <c r="A295" s="44"/>
      <c r="B295" s="280"/>
      <c r="C295" s="44"/>
      <c r="D295" s="44"/>
      <c r="E295" s="280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5.75" customHeight="1">
      <c r="A296" s="44"/>
      <c r="B296" s="280"/>
      <c r="C296" s="44"/>
      <c r="D296" s="44"/>
      <c r="E296" s="280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5.75" customHeight="1">
      <c r="A297" s="44"/>
      <c r="B297" s="280"/>
      <c r="C297" s="44"/>
      <c r="D297" s="44"/>
      <c r="E297" s="280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5.75" customHeight="1">
      <c r="A298" s="44"/>
      <c r="B298" s="280"/>
      <c r="C298" s="44"/>
      <c r="D298" s="44"/>
      <c r="E298" s="280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5.75" customHeight="1">
      <c r="A299" s="44"/>
      <c r="B299" s="280"/>
      <c r="C299" s="44"/>
      <c r="D299" s="44"/>
      <c r="E299" s="280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5.75" customHeight="1">
      <c r="A300" s="44"/>
      <c r="B300" s="280"/>
      <c r="C300" s="44"/>
      <c r="D300" s="44"/>
      <c r="E300" s="280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5.75" customHeight="1">
      <c r="A301" s="44"/>
      <c r="B301" s="280"/>
      <c r="C301" s="44"/>
      <c r="D301" s="44"/>
      <c r="E301" s="280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5.75" customHeight="1">
      <c r="A302" s="44"/>
      <c r="B302" s="280"/>
      <c r="C302" s="44"/>
      <c r="D302" s="44"/>
      <c r="E302" s="280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5.75" customHeight="1">
      <c r="A303" s="44"/>
      <c r="B303" s="280"/>
      <c r="C303" s="44"/>
      <c r="D303" s="44"/>
      <c r="E303" s="280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5.75" customHeight="1">
      <c r="A304" s="44"/>
      <c r="B304" s="280"/>
      <c r="C304" s="44"/>
      <c r="D304" s="44"/>
      <c r="E304" s="280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5.75" customHeight="1">
      <c r="A305" s="44"/>
      <c r="B305" s="280"/>
      <c r="C305" s="44"/>
      <c r="D305" s="44"/>
      <c r="E305" s="280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5.75" customHeight="1">
      <c r="A306" s="44"/>
      <c r="B306" s="280"/>
      <c r="C306" s="44"/>
      <c r="D306" s="44"/>
      <c r="E306" s="280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5.75" customHeight="1">
      <c r="A307" s="44"/>
      <c r="B307" s="280"/>
      <c r="C307" s="44"/>
      <c r="D307" s="44"/>
      <c r="E307" s="280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5.75" customHeight="1">
      <c r="A308" s="44"/>
      <c r="B308" s="280"/>
      <c r="C308" s="44"/>
      <c r="D308" s="44"/>
      <c r="E308" s="280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5.75" customHeight="1">
      <c r="A309" s="44"/>
      <c r="B309" s="280"/>
      <c r="C309" s="44"/>
      <c r="D309" s="44"/>
      <c r="E309" s="280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5.75" customHeight="1">
      <c r="A310" s="44"/>
      <c r="B310" s="280"/>
      <c r="C310" s="44"/>
      <c r="D310" s="44"/>
      <c r="E310" s="280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5.75" customHeight="1">
      <c r="A311" s="44"/>
      <c r="B311" s="280"/>
      <c r="C311" s="44"/>
      <c r="D311" s="44"/>
      <c r="E311" s="280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5.75" customHeight="1">
      <c r="A312" s="44"/>
      <c r="B312" s="280"/>
      <c r="C312" s="44"/>
      <c r="D312" s="44"/>
      <c r="E312" s="280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5.75" customHeight="1">
      <c r="A313" s="44"/>
      <c r="B313" s="280"/>
      <c r="C313" s="44"/>
      <c r="D313" s="44"/>
      <c r="E313" s="280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5.75" customHeight="1">
      <c r="A314" s="44"/>
      <c r="B314" s="280"/>
      <c r="C314" s="44"/>
      <c r="D314" s="44"/>
      <c r="E314" s="280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5.75" customHeight="1">
      <c r="A315" s="44"/>
      <c r="B315" s="280"/>
      <c r="C315" s="44"/>
      <c r="D315" s="44"/>
      <c r="E315" s="280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5.75" customHeight="1">
      <c r="A316" s="44"/>
      <c r="B316" s="280"/>
      <c r="C316" s="44"/>
      <c r="D316" s="44"/>
      <c r="E316" s="280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5.75" customHeight="1">
      <c r="A317" s="44"/>
      <c r="B317" s="280"/>
      <c r="C317" s="44"/>
      <c r="D317" s="44"/>
      <c r="E317" s="280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5.75" customHeight="1">
      <c r="A318" s="44"/>
      <c r="B318" s="280"/>
      <c r="C318" s="44"/>
      <c r="D318" s="44"/>
      <c r="E318" s="280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5.75" customHeight="1">
      <c r="A319" s="44"/>
      <c r="B319" s="280"/>
      <c r="C319" s="44"/>
      <c r="D319" s="44"/>
      <c r="E319" s="280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5.75" customHeight="1">
      <c r="A320" s="44"/>
      <c r="B320" s="280"/>
      <c r="C320" s="44"/>
      <c r="D320" s="44"/>
      <c r="E320" s="280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5.75" customHeight="1">
      <c r="A321" s="44"/>
      <c r="B321" s="280"/>
      <c r="C321" s="44"/>
      <c r="D321" s="44"/>
      <c r="E321" s="280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5.75" customHeight="1">
      <c r="A322" s="44"/>
      <c r="B322" s="280"/>
      <c r="C322" s="44"/>
      <c r="D322" s="44"/>
      <c r="E322" s="280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5.75" customHeight="1">
      <c r="A323" s="44"/>
      <c r="B323" s="280"/>
      <c r="C323" s="44"/>
      <c r="D323" s="44"/>
      <c r="E323" s="280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5.75" customHeight="1">
      <c r="A324" s="44"/>
      <c r="B324" s="280"/>
      <c r="C324" s="44"/>
      <c r="D324" s="44"/>
      <c r="E324" s="280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5.75" customHeight="1">
      <c r="A325" s="44"/>
      <c r="B325" s="280"/>
      <c r="C325" s="44"/>
      <c r="D325" s="44"/>
      <c r="E325" s="280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5.75" customHeight="1">
      <c r="A326" s="44"/>
      <c r="B326" s="280"/>
      <c r="C326" s="44"/>
      <c r="D326" s="44"/>
      <c r="E326" s="280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5.75" customHeight="1">
      <c r="A327" s="44"/>
      <c r="B327" s="280"/>
      <c r="C327" s="44"/>
      <c r="D327" s="44"/>
      <c r="E327" s="280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5.75" customHeight="1">
      <c r="A328" s="44"/>
      <c r="B328" s="280"/>
      <c r="C328" s="44"/>
      <c r="D328" s="44"/>
      <c r="E328" s="280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5.75" customHeight="1">
      <c r="A329" s="44"/>
      <c r="B329" s="280"/>
      <c r="C329" s="44"/>
      <c r="D329" s="44"/>
      <c r="E329" s="280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5.75" customHeight="1">
      <c r="A330" s="44"/>
      <c r="B330" s="280"/>
      <c r="C330" s="44"/>
      <c r="D330" s="44"/>
      <c r="E330" s="280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5.75" customHeight="1">
      <c r="A331" s="44"/>
      <c r="B331" s="280"/>
      <c r="C331" s="44"/>
      <c r="D331" s="44"/>
      <c r="E331" s="280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5.75" customHeight="1">
      <c r="A332" s="44"/>
      <c r="B332" s="280"/>
      <c r="C332" s="44"/>
      <c r="D332" s="44"/>
      <c r="E332" s="280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5.75" customHeight="1">
      <c r="A333" s="44"/>
      <c r="B333" s="280"/>
      <c r="C333" s="44"/>
      <c r="D333" s="44"/>
      <c r="E333" s="280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5.75" customHeight="1">
      <c r="A334" s="44"/>
      <c r="B334" s="280"/>
      <c r="C334" s="44"/>
      <c r="D334" s="44"/>
      <c r="E334" s="280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5.75" customHeight="1">
      <c r="A335" s="44"/>
      <c r="B335" s="280"/>
      <c r="C335" s="44"/>
      <c r="D335" s="44"/>
      <c r="E335" s="280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5.75" customHeight="1">
      <c r="A336" s="44"/>
      <c r="B336" s="280"/>
      <c r="C336" s="44"/>
      <c r="D336" s="44"/>
      <c r="E336" s="280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5.75" customHeight="1">
      <c r="A337" s="44"/>
      <c r="B337" s="280"/>
      <c r="C337" s="44"/>
      <c r="D337" s="44"/>
      <c r="E337" s="280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5.75" customHeight="1">
      <c r="A338" s="44"/>
      <c r="B338" s="280"/>
      <c r="C338" s="44"/>
      <c r="D338" s="44"/>
      <c r="E338" s="280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5.75" customHeight="1">
      <c r="A339" s="44"/>
      <c r="B339" s="280"/>
      <c r="C339" s="44"/>
      <c r="D339" s="44"/>
      <c r="E339" s="280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5.75" customHeight="1">
      <c r="A340" s="44"/>
      <c r="B340" s="280"/>
      <c r="C340" s="44"/>
      <c r="D340" s="44"/>
      <c r="E340" s="280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5.75" customHeight="1">
      <c r="A341" s="44"/>
      <c r="B341" s="280"/>
      <c r="C341" s="44"/>
      <c r="D341" s="44"/>
      <c r="E341" s="280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5.75" customHeight="1">
      <c r="A342" s="44"/>
      <c r="B342" s="280"/>
      <c r="C342" s="44"/>
      <c r="D342" s="44"/>
      <c r="E342" s="280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5.75" customHeight="1">
      <c r="A343" s="44"/>
      <c r="B343" s="280"/>
      <c r="C343" s="44"/>
      <c r="D343" s="44"/>
      <c r="E343" s="280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5.75" customHeight="1">
      <c r="A344" s="44"/>
      <c r="B344" s="280"/>
      <c r="C344" s="44"/>
      <c r="D344" s="44"/>
      <c r="E344" s="280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5.75" customHeight="1">
      <c r="A345" s="44"/>
      <c r="B345" s="280"/>
      <c r="C345" s="44"/>
      <c r="D345" s="44"/>
      <c r="E345" s="280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5.75" customHeight="1">
      <c r="A346" s="44"/>
      <c r="B346" s="280"/>
      <c r="C346" s="44"/>
      <c r="D346" s="44"/>
      <c r="E346" s="280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5.75" customHeight="1">
      <c r="A347" s="44"/>
      <c r="B347" s="280"/>
      <c r="C347" s="44"/>
      <c r="D347" s="44"/>
      <c r="E347" s="280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5.75" customHeight="1">
      <c r="A348" s="44"/>
      <c r="B348" s="280"/>
      <c r="C348" s="44"/>
      <c r="D348" s="44"/>
      <c r="E348" s="280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5.75" customHeight="1">
      <c r="A349" s="44"/>
      <c r="B349" s="280"/>
      <c r="C349" s="44"/>
      <c r="D349" s="44"/>
      <c r="E349" s="280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5.75" customHeight="1">
      <c r="A350" s="44"/>
      <c r="B350" s="280"/>
      <c r="C350" s="44"/>
      <c r="D350" s="44"/>
      <c r="E350" s="280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5.75" customHeight="1">
      <c r="A351" s="44"/>
      <c r="B351" s="280"/>
      <c r="C351" s="44"/>
      <c r="D351" s="44"/>
      <c r="E351" s="280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5.75" customHeight="1">
      <c r="A352" s="44"/>
      <c r="B352" s="280"/>
      <c r="C352" s="44"/>
      <c r="D352" s="44"/>
      <c r="E352" s="280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5.75" customHeight="1">
      <c r="A353" s="44"/>
      <c r="B353" s="280"/>
      <c r="C353" s="44"/>
      <c r="D353" s="44"/>
      <c r="E353" s="280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5.75" customHeight="1">
      <c r="A354" s="44"/>
      <c r="B354" s="280"/>
      <c r="C354" s="44"/>
      <c r="D354" s="44"/>
      <c r="E354" s="280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5.75" customHeight="1">
      <c r="A355" s="44"/>
      <c r="B355" s="280"/>
      <c r="C355" s="44"/>
      <c r="D355" s="44"/>
      <c r="E355" s="280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5.75" customHeight="1">
      <c r="A356" s="44"/>
      <c r="B356" s="280"/>
      <c r="C356" s="44"/>
      <c r="D356" s="44"/>
      <c r="E356" s="280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5.75" customHeight="1">
      <c r="A357" s="44"/>
      <c r="B357" s="280"/>
      <c r="C357" s="44"/>
      <c r="D357" s="44"/>
      <c r="E357" s="280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5.75" customHeight="1">
      <c r="A358" s="44"/>
      <c r="B358" s="280"/>
      <c r="C358" s="44"/>
      <c r="D358" s="44"/>
      <c r="E358" s="280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5.75" customHeight="1">
      <c r="A359" s="44"/>
      <c r="B359" s="280"/>
      <c r="C359" s="44"/>
      <c r="D359" s="44"/>
      <c r="E359" s="280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5.75" customHeight="1">
      <c r="A360" s="44"/>
      <c r="B360" s="280"/>
      <c r="C360" s="44"/>
      <c r="D360" s="44"/>
      <c r="E360" s="280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5.75" customHeight="1">
      <c r="A361" s="44"/>
      <c r="B361" s="280"/>
      <c r="C361" s="44"/>
      <c r="D361" s="44"/>
      <c r="E361" s="280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5.75" customHeight="1">
      <c r="A362" s="44"/>
      <c r="B362" s="280"/>
      <c r="C362" s="44"/>
      <c r="D362" s="44"/>
      <c r="E362" s="280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5.75" customHeight="1">
      <c r="A363" s="44"/>
      <c r="B363" s="280"/>
      <c r="C363" s="44"/>
      <c r="D363" s="44"/>
      <c r="E363" s="280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5.75" customHeight="1">
      <c r="A364" s="44"/>
      <c r="B364" s="280"/>
      <c r="C364" s="44"/>
      <c r="D364" s="44"/>
      <c r="E364" s="280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5.75" customHeight="1">
      <c r="A365" s="44"/>
      <c r="B365" s="280"/>
      <c r="C365" s="44"/>
      <c r="D365" s="44"/>
      <c r="E365" s="280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5.75" customHeight="1">
      <c r="A366" s="44"/>
      <c r="B366" s="280"/>
      <c r="C366" s="44"/>
      <c r="D366" s="44"/>
      <c r="E366" s="280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5.75" customHeight="1">
      <c r="A367" s="44"/>
      <c r="B367" s="280"/>
      <c r="C367" s="44"/>
      <c r="D367" s="44"/>
      <c r="E367" s="280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5.75" customHeight="1">
      <c r="A368" s="44"/>
      <c r="B368" s="280"/>
      <c r="C368" s="44"/>
      <c r="D368" s="44"/>
      <c r="E368" s="280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5.75" customHeight="1">
      <c r="A369" s="44"/>
      <c r="B369" s="280"/>
      <c r="C369" s="44"/>
      <c r="D369" s="44"/>
      <c r="E369" s="280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5.75" customHeight="1">
      <c r="A370" s="44"/>
      <c r="B370" s="280"/>
      <c r="C370" s="44"/>
      <c r="D370" s="44"/>
      <c r="E370" s="280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5.75" customHeight="1">
      <c r="A371" s="44"/>
      <c r="B371" s="280"/>
      <c r="C371" s="44"/>
      <c r="D371" s="44"/>
      <c r="E371" s="280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5.75" customHeight="1">
      <c r="A372" s="44"/>
      <c r="B372" s="280"/>
      <c r="C372" s="44"/>
      <c r="D372" s="44"/>
      <c r="E372" s="280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5.75" customHeight="1">
      <c r="A373" s="44"/>
      <c r="B373" s="280"/>
      <c r="C373" s="44"/>
      <c r="D373" s="44"/>
      <c r="E373" s="280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5.75" customHeight="1">
      <c r="A374" s="44"/>
      <c r="B374" s="280"/>
      <c r="C374" s="44"/>
      <c r="D374" s="44"/>
      <c r="E374" s="280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5.75" customHeight="1">
      <c r="A375" s="44"/>
      <c r="B375" s="280"/>
      <c r="C375" s="44"/>
      <c r="D375" s="44"/>
      <c r="E375" s="280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5.75" customHeight="1">
      <c r="A376" s="44"/>
      <c r="B376" s="280"/>
      <c r="C376" s="44"/>
      <c r="D376" s="44"/>
      <c r="E376" s="280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5.75" customHeight="1">
      <c r="A377" s="44"/>
      <c r="B377" s="280"/>
      <c r="C377" s="44"/>
      <c r="D377" s="44"/>
      <c r="E377" s="280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5.75" customHeight="1">
      <c r="A378" s="44"/>
      <c r="B378" s="280"/>
      <c r="C378" s="44"/>
      <c r="D378" s="44"/>
      <c r="E378" s="280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5.75" customHeight="1">
      <c r="A379" s="44"/>
      <c r="B379" s="280"/>
      <c r="C379" s="44"/>
      <c r="D379" s="44"/>
      <c r="E379" s="280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5.75" customHeight="1">
      <c r="A380" s="44"/>
      <c r="B380" s="280"/>
      <c r="C380" s="44"/>
      <c r="D380" s="44"/>
      <c r="E380" s="280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5.75" customHeight="1">
      <c r="A381" s="44"/>
      <c r="B381" s="280"/>
      <c r="C381" s="44"/>
      <c r="D381" s="44"/>
      <c r="E381" s="280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5.75" customHeight="1">
      <c r="A382" s="44"/>
      <c r="B382" s="280"/>
      <c r="C382" s="44"/>
      <c r="D382" s="44"/>
      <c r="E382" s="280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5.75" customHeight="1">
      <c r="A383" s="44"/>
      <c r="B383" s="280"/>
      <c r="C383" s="44"/>
      <c r="D383" s="44"/>
      <c r="E383" s="280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5.75" customHeight="1">
      <c r="A384" s="44"/>
      <c r="B384" s="280"/>
      <c r="C384" s="44"/>
      <c r="D384" s="44"/>
      <c r="E384" s="280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5.75" customHeight="1">
      <c r="A385" s="44"/>
      <c r="B385" s="280"/>
      <c r="C385" s="44"/>
      <c r="D385" s="44"/>
      <c r="E385" s="280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5.75" customHeight="1">
      <c r="A386" s="44"/>
      <c r="B386" s="280"/>
      <c r="C386" s="44"/>
      <c r="D386" s="44"/>
      <c r="E386" s="280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5.75" customHeight="1">
      <c r="A387" s="44"/>
      <c r="B387" s="280"/>
      <c r="C387" s="44"/>
      <c r="D387" s="44"/>
      <c r="E387" s="280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5.75" customHeight="1">
      <c r="A388" s="44"/>
      <c r="B388" s="280"/>
      <c r="C388" s="44"/>
      <c r="D388" s="44"/>
      <c r="E388" s="280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5.75" customHeight="1">
      <c r="A389" s="44"/>
      <c r="B389" s="280"/>
      <c r="C389" s="44"/>
      <c r="D389" s="44"/>
      <c r="E389" s="280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5.75" customHeight="1">
      <c r="A390" s="44"/>
      <c r="B390" s="280"/>
      <c r="C390" s="44"/>
      <c r="D390" s="44"/>
      <c r="E390" s="280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5.75" customHeight="1">
      <c r="A391" s="44"/>
      <c r="B391" s="280"/>
      <c r="C391" s="44"/>
      <c r="D391" s="44"/>
      <c r="E391" s="280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5.75" customHeight="1">
      <c r="A392" s="44"/>
      <c r="B392" s="280"/>
      <c r="C392" s="44"/>
      <c r="D392" s="44"/>
      <c r="E392" s="280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5.75" customHeight="1">
      <c r="A393" s="44"/>
      <c r="B393" s="280"/>
      <c r="C393" s="44"/>
      <c r="D393" s="44"/>
      <c r="E393" s="280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5.75" customHeight="1">
      <c r="A394" s="44"/>
      <c r="B394" s="280"/>
      <c r="C394" s="44"/>
      <c r="D394" s="44"/>
      <c r="E394" s="280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5.75" customHeight="1">
      <c r="A395" s="44"/>
      <c r="B395" s="280"/>
      <c r="C395" s="44"/>
      <c r="D395" s="44"/>
      <c r="E395" s="280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5.75" customHeight="1">
      <c r="A396" s="44"/>
      <c r="B396" s="280"/>
      <c r="C396" s="44"/>
      <c r="D396" s="44"/>
      <c r="E396" s="280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5.75" customHeight="1">
      <c r="A397" s="44"/>
      <c r="B397" s="280"/>
      <c r="C397" s="44"/>
      <c r="D397" s="44"/>
      <c r="E397" s="280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5.75" customHeight="1">
      <c r="A398" s="44"/>
      <c r="B398" s="280"/>
      <c r="C398" s="44"/>
      <c r="D398" s="44"/>
      <c r="E398" s="280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5.75" customHeight="1">
      <c r="A399" s="44"/>
      <c r="B399" s="280"/>
      <c r="C399" s="44"/>
      <c r="D399" s="44"/>
      <c r="E399" s="280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5.75" customHeight="1">
      <c r="A400" s="44"/>
      <c r="B400" s="280"/>
      <c r="C400" s="44"/>
      <c r="D400" s="44"/>
      <c r="E400" s="280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5.75" customHeight="1">
      <c r="A401" s="44"/>
      <c r="B401" s="280"/>
      <c r="C401" s="44"/>
      <c r="D401" s="44"/>
      <c r="E401" s="280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5.75" customHeight="1">
      <c r="A402" s="44"/>
      <c r="B402" s="280"/>
      <c r="C402" s="44"/>
      <c r="D402" s="44"/>
      <c r="E402" s="280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5.75" customHeight="1">
      <c r="A403" s="44"/>
      <c r="B403" s="280"/>
      <c r="C403" s="44"/>
      <c r="D403" s="44"/>
      <c r="E403" s="280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5.75" customHeight="1">
      <c r="A404" s="44"/>
      <c r="B404" s="280"/>
      <c r="C404" s="44"/>
      <c r="D404" s="44"/>
      <c r="E404" s="280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5.75" customHeight="1">
      <c r="A405" s="44"/>
      <c r="B405" s="280"/>
      <c r="C405" s="44"/>
      <c r="D405" s="44"/>
      <c r="E405" s="280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5.75" customHeight="1">
      <c r="A406" s="44"/>
      <c r="B406" s="280"/>
      <c r="C406" s="44"/>
      <c r="D406" s="44"/>
      <c r="E406" s="280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5.75" customHeight="1">
      <c r="A407" s="44"/>
      <c r="B407" s="280"/>
      <c r="C407" s="44"/>
      <c r="D407" s="44"/>
      <c r="E407" s="280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5.75" customHeight="1">
      <c r="A408" s="44"/>
      <c r="B408" s="280"/>
      <c r="C408" s="44"/>
      <c r="D408" s="44"/>
      <c r="E408" s="280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5.75" customHeight="1">
      <c r="A409" s="44"/>
      <c r="B409" s="280"/>
      <c r="C409" s="44"/>
      <c r="D409" s="44"/>
      <c r="E409" s="280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5.75" customHeight="1">
      <c r="A410" s="44"/>
      <c r="B410" s="280"/>
      <c r="C410" s="44"/>
      <c r="D410" s="44"/>
      <c r="E410" s="280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5.75" customHeight="1">
      <c r="A411" s="44"/>
      <c r="B411" s="280"/>
      <c r="C411" s="44"/>
      <c r="D411" s="44"/>
      <c r="E411" s="280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5.75" customHeight="1">
      <c r="A412" s="44"/>
      <c r="B412" s="280"/>
      <c r="C412" s="44"/>
      <c r="D412" s="44"/>
      <c r="E412" s="280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5.75" customHeight="1">
      <c r="A413" s="44"/>
      <c r="B413" s="280"/>
      <c r="C413" s="44"/>
      <c r="D413" s="44"/>
      <c r="E413" s="280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5.75" customHeight="1">
      <c r="A414" s="44"/>
      <c r="B414" s="280"/>
      <c r="C414" s="44"/>
      <c r="D414" s="44"/>
      <c r="E414" s="280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5.75" customHeight="1">
      <c r="A415" s="44"/>
      <c r="B415" s="280"/>
      <c r="C415" s="44"/>
      <c r="D415" s="44"/>
      <c r="E415" s="280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5.75" customHeight="1">
      <c r="A416" s="44"/>
      <c r="B416" s="280"/>
      <c r="C416" s="44"/>
      <c r="D416" s="44"/>
      <c r="E416" s="280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5.75" customHeight="1">
      <c r="A417" s="44"/>
      <c r="B417" s="280"/>
      <c r="C417" s="44"/>
      <c r="D417" s="44"/>
      <c r="E417" s="280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5.75" customHeight="1">
      <c r="A418" s="44"/>
      <c r="B418" s="280"/>
      <c r="C418" s="44"/>
      <c r="D418" s="44"/>
      <c r="E418" s="280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5.75" customHeight="1">
      <c r="A419" s="44"/>
      <c r="B419" s="280"/>
      <c r="C419" s="44"/>
      <c r="D419" s="44"/>
      <c r="E419" s="280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5.75" customHeight="1">
      <c r="A420" s="44"/>
      <c r="B420" s="280"/>
      <c r="C420" s="44"/>
      <c r="D420" s="44"/>
      <c r="E420" s="280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5.75" customHeight="1">
      <c r="A421" s="44"/>
      <c r="B421" s="280"/>
      <c r="C421" s="44"/>
      <c r="D421" s="44"/>
      <c r="E421" s="280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5.75" customHeight="1">
      <c r="A422" s="44"/>
      <c r="B422" s="280"/>
      <c r="C422" s="44"/>
      <c r="D422" s="44"/>
      <c r="E422" s="280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5.75" customHeight="1">
      <c r="A423" s="44"/>
      <c r="B423" s="280"/>
      <c r="C423" s="44"/>
      <c r="D423" s="44"/>
      <c r="E423" s="280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5.75" customHeight="1">
      <c r="A424" s="44"/>
      <c r="B424" s="280"/>
      <c r="C424" s="44"/>
      <c r="D424" s="44"/>
      <c r="E424" s="280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5.75" customHeight="1">
      <c r="A425" s="44"/>
      <c r="B425" s="280"/>
      <c r="C425" s="44"/>
      <c r="D425" s="44"/>
      <c r="E425" s="280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5.75" customHeight="1">
      <c r="A426" s="44"/>
      <c r="B426" s="280"/>
      <c r="C426" s="44"/>
      <c r="D426" s="44"/>
      <c r="E426" s="280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5.75" customHeight="1">
      <c r="A427" s="44"/>
      <c r="B427" s="280"/>
      <c r="C427" s="44"/>
      <c r="D427" s="44"/>
      <c r="E427" s="280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5.75" customHeight="1">
      <c r="A428" s="44"/>
      <c r="B428" s="280"/>
      <c r="C428" s="44"/>
      <c r="D428" s="44"/>
      <c r="E428" s="280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5.75" customHeight="1">
      <c r="A429" s="44"/>
      <c r="B429" s="280"/>
      <c r="C429" s="44"/>
      <c r="D429" s="44"/>
      <c r="E429" s="280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5.75" customHeight="1">
      <c r="A430" s="44"/>
      <c r="B430" s="280"/>
      <c r="C430" s="44"/>
      <c r="D430" s="44"/>
      <c r="E430" s="280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5.75" customHeight="1">
      <c r="A431" s="44"/>
      <c r="B431" s="280"/>
      <c r="C431" s="44"/>
      <c r="D431" s="44"/>
      <c r="E431" s="280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5.75" customHeight="1">
      <c r="A432" s="44"/>
      <c r="B432" s="280"/>
      <c r="C432" s="44"/>
      <c r="D432" s="44"/>
      <c r="E432" s="280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5.75" customHeight="1">
      <c r="A433" s="44"/>
      <c r="B433" s="280"/>
      <c r="C433" s="44"/>
      <c r="D433" s="44"/>
      <c r="E433" s="280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5.75" customHeight="1">
      <c r="A434" s="44"/>
      <c r="B434" s="280"/>
      <c r="C434" s="44"/>
      <c r="D434" s="44"/>
      <c r="E434" s="280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5.75" customHeight="1">
      <c r="A435" s="44"/>
      <c r="B435" s="280"/>
      <c r="C435" s="44"/>
      <c r="D435" s="44"/>
      <c r="E435" s="280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5.75" customHeight="1">
      <c r="A436" s="44"/>
      <c r="B436" s="280"/>
      <c r="C436" s="44"/>
      <c r="D436" s="44"/>
      <c r="E436" s="280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5.75" customHeight="1">
      <c r="A437" s="44"/>
      <c r="B437" s="280"/>
      <c r="C437" s="44"/>
      <c r="D437" s="44"/>
      <c r="E437" s="280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5.75" customHeight="1">
      <c r="A438" s="44"/>
      <c r="B438" s="280"/>
      <c r="C438" s="44"/>
      <c r="D438" s="44"/>
      <c r="E438" s="280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5.75" customHeight="1">
      <c r="A439" s="44"/>
      <c r="B439" s="280"/>
      <c r="C439" s="44"/>
      <c r="D439" s="44"/>
      <c r="E439" s="280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5.75" customHeight="1">
      <c r="A440" s="44"/>
      <c r="B440" s="280"/>
      <c r="C440" s="44"/>
      <c r="D440" s="44"/>
      <c r="E440" s="280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5.75" customHeight="1">
      <c r="A441" s="44"/>
      <c r="B441" s="280"/>
      <c r="C441" s="44"/>
      <c r="D441" s="44"/>
      <c r="E441" s="280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5.75" customHeight="1">
      <c r="A442" s="44"/>
      <c r="B442" s="280"/>
      <c r="C442" s="44"/>
      <c r="D442" s="44"/>
      <c r="E442" s="280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5.75" customHeight="1">
      <c r="A443" s="44"/>
      <c r="B443" s="280"/>
      <c r="C443" s="44"/>
      <c r="D443" s="44"/>
      <c r="E443" s="280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5.75" customHeight="1">
      <c r="A444" s="44"/>
      <c r="B444" s="280"/>
      <c r="C444" s="44"/>
      <c r="D444" s="44"/>
      <c r="E444" s="280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5.75" customHeight="1">
      <c r="A445" s="44"/>
      <c r="B445" s="280"/>
      <c r="C445" s="44"/>
      <c r="D445" s="44"/>
      <c r="E445" s="280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5.75" customHeight="1">
      <c r="A446" s="44"/>
      <c r="B446" s="280"/>
      <c r="C446" s="44"/>
      <c r="D446" s="44"/>
      <c r="E446" s="280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5.75" customHeight="1">
      <c r="A447" s="44"/>
      <c r="B447" s="280"/>
      <c r="C447" s="44"/>
      <c r="D447" s="44"/>
      <c r="E447" s="280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5.75" customHeight="1">
      <c r="A448" s="44"/>
      <c r="B448" s="280"/>
      <c r="C448" s="44"/>
      <c r="D448" s="44"/>
      <c r="E448" s="280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5.75" customHeight="1">
      <c r="A449" s="44"/>
      <c r="B449" s="280"/>
      <c r="C449" s="44"/>
      <c r="D449" s="44"/>
      <c r="E449" s="280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5.75" customHeight="1">
      <c r="A450" s="44"/>
      <c r="B450" s="280"/>
      <c r="C450" s="44"/>
      <c r="D450" s="44"/>
      <c r="E450" s="280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5.75" customHeight="1">
      <c r="A451" s="44"/>
      <c r="B451" s="280"/>
      <c r="C451" s="44"/>
      <c r="D451" s="44"/>
      <c r="E451" s="280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5.75" customHeight="1">
      <c r="A452" s="44"/>
      <c r="B452" s="280"/>
      <c r="C452" s="44"/>
      <c r="D452" s="44"/>
      <c r="E452" s="280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5.75" customHeight="1">
      <c r="A453" s="44"/>
      <c r="B453" s="280"/>
      <c r="C453" s="44"/>
      <c r="D453" s="44"/>
      <c r="E453" s="280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5.75" customHeight="1">
      <c r="A454" s="44"/>
      <c r="B454" s="280"/>
      <c r="C454" s="44"/>
      <c r="D454" s="44"/>
      <c r="E454" s="280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5.75" customHeight="1">
      <c r="A455" s="44"/>
      <c r="B455" s="280"/>
      <c r="C455" s="44"/>
      <c r="D455" s="44"/>
      <c r="E455" s="280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5.75" customHeight="1">
      <c r="A456" s="44"/>
      <c r="B456" s="280"/>
      <c r="C456" s="44"/>
      <c r="D456" s="44"/>
      <c r="E456" s="280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5.75" customHeight="1">
      <c r="A457" s="44"/>
      <c r="B457" s="280"/>
      <c r="C457" s="44"/>
      <c r="D457" s="44"/>
      <c r="E457" s="280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5.75" customHeight="1">
      <c r="A458" s="44"/>
      <c r="B458" s="280"/>
      <c r="C458" s="44"/>
      <c r="D458" s="44"/>
      <c r="E458" s="280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5.75" customHeight="1">
      <c r="A459" s="44"/>
      <c r="B459" s="280"/>
      <c r="C459" s="44"/>
      <c r="D459" s="44"/>
      <c r="E459" s="280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5.75" customHeight="1">
      <c r="A460" s="44"/>
      <c r="B460" s="280"/>
      <c r="C460" s="44"/>
      <c r="D460" s="44"/>
      <c r="E460" s="280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5.75" customHeight="1">
      <c r="A461" s="44"/>
      <c r="B461" s="280"/>
      <c r="C461" s="44"/>
      <c r="D461" s="44"/>
      <c r="E461" s="280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5.75" customHeight="1">
      <c r="A462" s="44"/>
      <c r="B462" s="280"/>
      <c r="C462" s="44"/>
      <c r="D462" s="44"/>
      <c r="E462" s="280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5.75" customHeight="1">
      <c r="A463" s="44"/>
      <c r="B463" s="280"/>
      <c r="C463" s="44"/>
      <c r="D463" s="44"/>
      <c r="E463" s="280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5.75" customHeight="1">
      <c r="A464" s="44"/>
      <c r="B464" s="280"/>
      <c r="C464" s="44"/>
      <c r="D464" s="44"/>
      <c r="E464" s="280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5.75" customHeight="1">
      <c r="A465" s="44"/>
      <c r="B465" s="280"/>
      <c r="C465" s="44"/>
      <c r="D465" s="44"/>
      <c r="E465" s="280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5.75" customHeight="1">
      <c r="A466" s="44"/>
      <c r="B466" s="280"/>
      <c r="C466" s="44"/>
      <c r="D466" s="44"/>
      <c r="E466" s="280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5.75" customHeight="1">
      <c r="A467" s="44"/>
      <c r="B467" s="280"/>
      <c r="C467" s="44"/>
      <c r="D467" s="44"/>
      <c r="E467" s="280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5.75" customHeight="1">
      <c r="A468" s="44"/>
      <c r="B468" s="280"/>
      <c r="C468" s="44"/>
      <c r="D468" s="44"/>
      <c r="E468" s="280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5.75" customHeight="1">
      <c r="A469" s="44"/>
      <c r="B469" s="280"/>
      <c r="C469" s="44"/>
      <c r="D469" s="44"/>
      <c r="E469" s="280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5.75" customHeight="1">
      <c r="A470" s="44"/>
      <c r="B470" s="280"/>
      <c r="C470" s="44"/>
      <c r="D470" s="44"/>
      <c r="E470" s="280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5.75" customHeight="1">
      <c r="A471" s="44"/>
      <c r="B471" s="280"/>
      <c r="C471" s="44"/>
      <c r="D471" s="44"/>
      <c r="E471" s="280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5.75" customHeight="1">
      <c r="A472" s="44"/>
      <c r="B472" s="280"/>
      <c r="C472" s="44"/>
      <c r="D472" s="44"/>
      <c r="E472" s="280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5.75" customHeight="1">
      <c r="A473" s="44"/>
      <c r="B473" s="280"/>
      <c r="C473" s="44"/>
      <c r="D473" s="44"/>
      <c r="E473" s="280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5.75" customHeight="1">
      <c r="A474" s="44"/>
      <c r="B474" s="280"/>
      <c r="C474" s="44"/>
      <c r="D474" s="44"/>
      <c r="E474" s="280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5.75" customHeight="1">
      <c r="A475" s="44"/>
      <c r="B475" s="280"/>
      <c r="C475" s="44"/>
      <c r="D475" s="44"/>
      <c r="E475" s="280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5.75" customHeight="1">
      <c r="A476" s="44"/>
      <c r="B476" s="280"/>
      <c r="C476" s="44"/>
      <c r="D476" s="44"/>
      <c r="E476" s="280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5.75" customHeight="1">
      <c r="A477" s="44"/>
      <c r="B477" s="280"/>
      <c r="C477" s="44"/>
      <c r="D477" s="44"/>
      <c r="E477" s="280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5.75" customHeight="1">
      <c r="A478" s="44"/>
      <c r="B478" s="280"/>
      <c r="C478" s="44"/>
      <c r="D478" s="44"/>
      <c r="E478" s="280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5.75" customHeight="1">
      <c r="A479" s="44"/>
      <c r="B479" s="280"/>
      <c r="C479" s="44"/>
      <c r="D479" s="44"/>
      <c r="E479" s="280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5.75" customHeight="1">
      <c r="A480" s="44"/>
      <c r="B480" s="280"/>
      <c r="C480" s="44"/>
      <c r="D480" s="44"/>
      <c r="E480" s="280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5.75" customHeight="1">
      <c r="A481" s="44"/>
      <c r="B481" s="280"/>
      <c r="C481" s="44"/>
      <c r="D481" s="44"/>
      <c r="E481" s="280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5.75" customHeight="1">
      <c r="A482" s="44"/>
      <c r="B482" s="280"/>
      <c r="C482" s="44"/>
      <c r="D482" s="44"/>
      <c r="E482" s="280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5.75" customHeight="1">
      <c r="A483" s="44"/>
      <c r="B483" s="280"/>
      <c r="C483" s="44"/>
      <c r="D483" s="44"/>
      <c r="E483" s="280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5.75" customHeight="1">
      <c r="A484" s="44"/>
      <c r="B484" s="280"/>
      <c r="C484" s="44"/>
      <c r="D484" s="44"/>
      <c r="E484" s="280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5.75" customHeight="1">
      <c r="A485" s="44"/>
      <c r="B485" s="280"/>
      <c r="C485" s="44"/>
      <c r="D485" s="44"/>
      <c r="E485" s="280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5.75" customHeight="1">
      <c r="A486" s="44"/>
      <c r="B486" s="280"/>
      <c r="C486" s="44"/>
      <c r="D486" s="44"/>
      <c r="E486" s="280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5.75" customHeight="1">
      <c r="A487" s="44"/>
      <c r="B487" s="280"/>
      <c r="C487" s="44"/>
      <c r="D487" s="44"/>
      <c r="E487" s="280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5.75" customHeight="1">
      <c r="A488" s="44"/>
      <c r="B488" s="280"/>
      <c r="C488" s="44"/>
      <c r="D488" s="44"/>
      <c r="E488" s="280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5.75" customHeight="1">
      <c r="A489" s="44"/>
      <c r="B489" s="280"/>
      <c r="C489" s="44"/>
      <c r="D489" s="44"/>
      <c r="E489" s="280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5.75" customHeight="1">
      <c r="A490" s="44"/>
      <c r="B490" s="280"/>
      <c r="C490" s="44"/>
      <c r="D490" s="44"/>
      <c r="E490" s="280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5.75" customHeight="1">
      <c r="A491" s="44"/>
      <c r="B491" s="280"/>
      <c r="C491" s="44"/>
      <c r="D491" s="44"/>
      <c r="E491" s="280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5.75" customHeight="1">
      <c r="A492" s="44"/>
      <c r="B492" s="280"/>
      <c r="C492" s="44"/>
      <c r="D492" s="44"/>
      <c r="E492" s="280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5.75" customHeight="1">
      <c r="A493" s="44"/>
      <c r="B493" s="280"/>
      <c r="C493" s="44"/>
      <c r="D493" s="44"/>
      <c r="E493" s="280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5.75" customHeight="1">
      <c r="A494" s="44"/>
      <c r="B494" s="280"/>
      <c r="C494" s="44"/>
      <c r="D494" s="44"/>
      <c r="E494" s="280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5.75" customHeight="1">
      <c r="A495" s="44"/>
      <c r="B495" s="280"/>
      <c r="C495" s="44"/>
      <c r="D495" s="44"/>
      <c r="E495" s="280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5.75" customHeight="1">
      <c r="A496" s="44"/>
      <c r="B496" s="280"/>
      <c r="C496" s="44"/>
      <c r="D496" s="44"/>
      <c r="E496" s="280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5.75" customHeight="1">
      <c r="A497" s="44"/>
      <c r="B497" s="280"/>
      <c r="C497" s="44"/>
      <c r="D497" s="44"/>
      <c r="E497" s="280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5.75" customHeight="1">
      <c r="A498" s="44"/>
      <c r="B498" s="280"/>
      <c r="C498" s="44"/>
      <c r="D498" s="44"/>
      <c r="E498" s="280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5.75" customHeight="1">
      <c r="A499" s="44"/>
      <c r="B499" s="280"/>
      <c r="C499" s="44"/>
      <c r="D499" s="44"/>
      <c r="E499" s="280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5.75" customHeight="1">
      <c r="A500" s="44"/>
      <c r="B500" s="280"/>
      <c r="C500" s="44"/>
      <c r="D500" s="44"/>
      <c r="E500" s="280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5.75" customHeight="1">
      <c r="A501" s="44"/>
      <c r="B501" s="280"/>
      <c r="C501" s="44"/>
      <c r="D501" s="44"/>
      <c r="E501" s="280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5.75" customHeight="1">
      <c r="A502" s="44"/>
      <c r="B502" s="280"/>
      <c r="C502" s="44"/>
      <c r="D502" s="44"/>
      <c r="E502" s="280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5.75" customHeight="1">
      <c r="A503" s="44"/>
      <c r="B503" s="280"/>
      <c r="C503" s="44"/>
      <c r="D503" s="44"/>
      <c r="E503" s="280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5.75" customHeight="1">
      <c r="A504" s="44"/>
      <c r="B504" s="280"/>
      <c r="C504" s="44"/>
      <c r="D504" s="44"/>
      <c r="E504" s="280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5.75" customHeight="1">
      <c r="A505" s="44"/>
      <c r="B505" s="280"/>
      <c r="C505" s="44"/>
      <c r="D505" s="44"/>
      <c r="E505" s="280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5.75" customHeight="1">
      <c r="A506" s="44"/>
      <c r="B506" s="280"/>
      <c r="C506" s="44"/>
      <c r="D506" s="44"/>
      <c r="E506" s="280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5.75" customHeight="1">
      <c r="A507" s="44"/>
      <c r="B507" s="280"/>
      <c r="C507" s="44"/>
      <c r="D507" s="44"/>
      <c r="E507" s="280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5.75" customHeight="1">
      <c r="A508" s="44"/>
      <c r="B508" s="280"/>
      <c r="C508" s="44"/>
      <c r="D508" s="44"/>
      <c r="E508" s="280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5.75" customHeight="1">
      <c r="A509" s="44"/>
      <c r="B509" s="280"/>
      <c r="C509" s="44"/>
      <c r="D509" s="44"/>
      <c r="E509" s="280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5.75" customHeight="1">
      <c r="A510" s="44"/>
      <c r="B510" s="280"/>
      <c r="C510" s="44"/>
      <c r="D510" s="44"/>
      <c r="E510" s="280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5.75" customHeight="1">
      <c r="A511" s="44"/>
      <c r="B511" s="280"/>
      <c r="C511" s="44"/>
      <c r="D511" s="44"/>
      <c r="E511" s="280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5.75" customHeight="1">
      <c r="A512" s="44"/>
      <c r="B512" s="280"/>
      <c r="C512" s="44"/>
      <c r="D512" s="44"/>
      <c r="E512" s="280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5.75" customHeight="1">
      <c r="A513" s="44"/>
      <c r="B513" s="280"/>
      <c r="C513" s="44"/>
      <c r="D513" s="44"/>
      <c r="E513" s="280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5.75" customHeight="1">
      <c r="A514" s="44"/>
      <c r="B514" s="280"/>
      <c r="C514" s="44"/>
      <c r="D514" s="44"/>
      <c r="E514" s="280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5.75" customHeight="1">
      <c r="A515" s="44"/>
      <c r="B515" s="280"/>
      <c r="C515" s="44"/>
      <c r="D515" s="44"/>
      <c r="E515" s="280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5.75" customHeight="1">
      <c r="A516" s="44"/>
      <c r="B516" s="280"/>
      <c r="C516" s="44"/>
      <c r="D516" s="44"/>
      <c r="E516" s="280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5.75" customHeight="1">
      <c r="A517" s="44"/>
      <c r="B517" s="280"/>
      <c r="C517" s="44"/>
      <c r="D517" s="44"/>
      <c r="E517" s="280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5.75" customHeight="1">
      <c r="A518" s="44"/>
      <c r="B518" s="280"/>
      <c r="C518" s="44"/>
      <c r="D518" s="44"/>
      <c r="E518" s="280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5.75" customHeight="1">
      <c r="A519" s="44"/>
      <c r="B519" s="280"/>
      <c r="C519" s="44"/>
      <c r="D519" s="44"/>
      <c r="E519" s="280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5.75" customHeight="1">
      <c r="A520" s="44"/>
      <c r="B520" s="280"/>
      <c r="C520" s="44"/>
      <c r="D520" s="44"/>
      <c r="E520" s="280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5.75" customHeight="1">
      <c r="A521" s="44"/>
      <c r="B521" s="280"/>
      <c r="C521" s="44"/>
      <c r="D521" s="44"/>
      <c r="E521" s="280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5.75" customHeight="1">
      <c r="A522" s="44"/>
      <c r="B522" s="280"/>
      <c r="C522" s="44"/>
      <c r="D522" s="44"/>
      <c r="E522" s="280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5.75" customHeight="1">
      <c r="A523" s="44"/>
      <c r="B523" s="280"/>
      <c r="C523" s="44"/>
      <c r="D523" s="44"/>
      <c r="E523" s="280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5.75" customHeight="1">
      <c r="A524" s="44"/>
      <c r="B524" s="280"/>
      <c r="C524" s="44"/>
      <c r="D524" s="44"/>
      <c r="E524" s="280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5.75" customHeight="1">
      <c r="A525" s="44"/>
      <c r="B525" s="280"/>
      <c r="C525" s="44"/>
      <c r="D525" s="44"/>
      <c r="E525" s="280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5.75" customHeight="1">
      <c r="A526" s="44"/>
      <c r="B526" s="280"/>
      <c r="C526" s="44"/>
      <c r="D526" s="44"/>
      <c r="E526" s="280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5.75" customHeight="1">
      <c r="A527" s="44"/>
      <c r="B527" s="280"/>
      <c r="C527" s="44"/>
      <c r="D527" s="44"/>
      <c r="E527" s="280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5.75" customHeight="1">
      <c r="A528" s="44"/>
      <c r="B528" s="280"/>
      <c r="C528" s="44"/>
      <c r="D528" s="44"/>
      <c r="E528" s="280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5.75" customHeight="1">
      <c r="A529" s="44"/>
      <c r="B529" s="280"/>
      <c r="C529" s="44"/>
      <c r="D529" s="44"/>
      <c r="E529" s="280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5.75" customHeight="1">
      <c r="A530" s="44"/>
      <c r="B530" s="280"/>
      <c r="C530" s="44"/>
      <c r="D530" s="44"/>
      <c r="E530" s="280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5.75" customHeight="1">
      <c r="A531" s="44"/>
      <c r="B531" s="280"/>
      <c r="C531" s="44"/>
      <c r="D531" s="44"/>
      <c r="E531" s="280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5.75" customHeight="1">
      <c r="A532" s="44"/>
      <c r="B532" s="280"/>
      <c r="C532" s="44"/>
      <c r="D532" s="44"/>
      <c r="E532" s="280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5.75" customHeight="1">
      <c r="A533" s="44"/>
      <c r="B533" s="280"/>
      <c r="C533" s="44"/>
      <c r="D533" s="44"/>
      <c r="E533" s="280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5.75" customHeight="1">
      <c r="A534" s="44"/>
      <c r="B534" s="280"/>
      <c r="C534" s="44"/>
      <c r="D534" s="44"/>
      <c r="E534" s="280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5.75" customHeight="1">
      <c r="A535" s="44"/>
      <c r="B535" s="280"/>
      <c r="C535" s="44"/>
      <c r="D535" s="44"/>
      <c r="E535" s="280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5.75" customHeight="1">
      <c r="A536" s="44"/>
      <c r="B536" s="280"/>
      <c r="C536" s="44"/>
      <c r="D536" s="44"/>
      <c r="E536" s="280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5.75" customHeight="1">
      <c r="A537" s="44"/>
      <c r="B537" s="280"/>
      <c r="C537" s="44"/>
      <c r="D537" s="44"/>
      <c r="E537" s="280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5.75" customHeight="1">
      <c r="A538" s="44"/>
      <c r="B538" s="280"/>
      <c r="C538" s="44"/>
      <c r="D538" s="44"/>
      <c r="E538" s="280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5.75" customHeight="1">
      <c r="A539" s="44"/>
      <c r="B539" s="280"/>
      <c r="C539" s="44"/>
      <c r="D539" s="44"/>
      <c r="E539" s="280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5.75" customHeight="1">
      <c r="A540" s="44"/>
      <c r="B540" s="280"/>
      <c r="C540" s="44"/>
      <c r="D540" s="44"/>
      <c r="E540" s="280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5.75" customHeight="1">
      <c r="A541" s="44"/>
      <c r="B541" s="280"/>
      <c r="C541" s="44"/>
      <c r="D541" s="44"/>
      <c r="E541" s="280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5.75" customHeight="1">
      <c r="A542" s="44"/>
      <c r="B542" s="280"/>
      <c r="C542" s="44"/>
      <c r="D542" s="44"/>
      <c r="E542" s="280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5.75" customHeight="1">
      <c r="A543" s="44"/>
      <c r="B543" s="280"/>
      <c r="C543" s="44"/>
      <c r="D543" s="44"/>
      <c r="E543" s="280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5.75" customHeight="1">
      <c r="A544" s="44"/>
      <c r="B544" s="280"/>
      <c r="C544" s="44"/>
      <c r="D544" s="44"/>
      <c r="E544" s="280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5.75" customHeight="1">
      <c r="A545" s="44"/>
      <c r="B545" s="280"/>
      <c r="C545" s="44"/>
      <c r="D545" s="44"/>
      <c r="E545" s="280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5.75" customHeight="1">
      <c r="A546" s="44"/>
      <c r="B546" s="280"/>
      <c r="C546" s="44"/>
      <c r="D546" s="44"/>
      <c r="E546" s="280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5.75" customHeight="1">
      <c r="A547" s="44"/>
      <c r="B547" s="280"/>
      <c r="C547" s="44"/>
      <c r="D547" s="44"/>
      <c r="E547" s="280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5.75" customHeight="1">
      <c r="A548" s="44"/>
      <c r="B548" s="280"/>
      <c r="C548" s="44"/>
      <c r="D548" s="44"/>
      <c r="E548" s="280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5.75" customHeight="1">
      <c r="A549" s="44"/>
      <c r="B549" s="280"/>
      <c r="C549" s="44"/>
      <c r="D549" s="44"/>
      <c r="E549" s="280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5.75" customHeight="1">
      <c r="A550" s="44"/>
      <c r="B550" s="280"/>
      <c r="C550" s="44"/>
      <c r="D550" s="44"/>
      <c r="E550" s="280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5.75" customHeight="1">
      <c r="A551" s="44"/>
      <c r="B551" s="280"/>
      <c r="C551" s="44"/>
      <c r="D551" s="44"/>
      <c r="E551" s="280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5.75" customHeight="1">
      <c r="A552" s="44"/>
      <c r="B552" s="280"/>
      <c r="C552" s="44"/>
      <c r="D552" s="44"/>
      <c r="E552" s="280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5.75" customHeight="1">
      <c r="A553" s="44"/>
      <c r="B553" s="280"/>
      <c r="C553" s="44"/>
      <c r="D553" s="44"/>
      <c r="E553" s="280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5.75" customHeight="1">
      <c r="A554" s="44"/>
      <c r="B554" s="280"/>
      <c r="C554" s="44"/>
      <c r="D554" s="44"/>
      <c r="E554" s="280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5.75" customHeight="1">
      <c r="A555" s="44"/>
      <c r="B555" s="280"/>
      <c r="C555" s="44"/>
      <c r="D555" s="44"/>
      <c r="E555" s="280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5.75" customHeight="1">
      <c r="A556" s="44"/>
      <c r="B556" s="280"/>
      <c r="C556" s="44"/>
      <c r="D556" s="44"/>
      <c r="E556" s="280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5.75" customHeight="1">
      <c r="A557" s="44"/>
      <c r="B557" s="280"/>
      <c r="C557" s="44"/>
      <c r="D557" s="44"/>
      <c r="E557" s="280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5.75" customHeight="1">
      <c r="A558" s="44"/>
      <c r="B558" s="280"/>
      <c r="C558" s="44"/>
      <c r="D558" s="44"/>
      <c r="E558" s="280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5.75" customHeight="1">
      <c r="A559" s="44"/>
      <c r="B559" s="280"/>
      <c r="C559" s="44"/>
      <c r="D559" s="44"/>
      <c r="E559" s="280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5.75" customHeight="1">
      <c r="A560" s="44"/>
      <c r="B560" s="280"/>
      <c r="C560" s="44"/>
      <c r="D560" s="44"/>
      <c r="E560" s="280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5.75" customHeight="1">
      <c r="A561" s="44"/>
      <c r="B561" s="280"/>
      <c r="C561" s="44"/>
      <c r="D561" s="44"/>
      <c r="E561" s="280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5.75" customHeight="1">
      <c r="A562" s="44"/>
      <c r="B562" s="280"/>
      <c r="C562" s="44"/>
      <c r="D562" s="44"/>
      <c r="E562" s="280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5.75" customHeight="1">
      <c r="A563" s="44"/>
      <c r="B563" s="280"/>
      <c r="C563" s="44"/>
      <c r="D563" s="44"/>
      <c r="E563" s="280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5.75" customHeight="1">
      <c r="A564" s="44"/>
      <c r="B564" s="280"/>
      <c r="C564" s="44"/>
      <c r="D564" s="44"/>
      <c r="E564" s="280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5.75" customHeight="1">
      <c r="A565" s="44"/>
      <c r="B565" s="280"/>
      <c r="C565" s="44"/>
      <c r="D565" s="44"/>
      <c r="E565" s="280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5.75" customHeight="1">
      <c r="A566" s="44"/>
      <c r="B566" s="280"/>
      <c r="C566" s="44"/>
      <c r="D566" s="44"/>
      <c r="E566" s="280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5.75" customHeight="1">
      <c r="A567" s="44"/>
      <c r="B567" s="280"/>
      <c r="C567" s="44"/>
      <c r="D567" s="44"/>
      <c r="E567" s="280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5.75" customHeight="1">
      <c r="A568" s="44"/>
      <c r="B568" s="280"/>
      <c r="C568" s="44"/>
      <c r="D568" s="44"/>
      <c r="E568" s="280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5.75" customHeight="1">
      <c r="A569" s="44"/>
      <c r="B569" s="280"/>
      <c r="C569" s="44"/>
      <c r="D569" s="44"/>
      <c r="E569" s="280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5.75" customHeight="1">
      <c r="A570" s="44"/>
      <c r="B570" s="280"/>
      <c r="C570" s="44"/>
      <c r="D570" s="44"/>
      <c r="E570" s="280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5.75" customHeight="1">
      <c r="A571" s="44"/>
      <c r="B571" s="280"/>
      <c r="C571" s="44"/>
      <c r="D571" s="44"/>
      <c r="E571" s="280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5.75" customHeight="1">
      <c r="A572" s="44"/>
      <c r="B572" s="280"/>
      <c r="C572" s="44"/>
      <c r="D572" s="44"/>
      <c r="E572" s="280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5.75" customHeight="1">
      <c r="A573" s="44"/>
      <c r="B573" s="280"/>
      <c r="C573" s="44"/>
      <c r="D573" s="44"/>
      <c r="E573" s="280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5.75" customHeight="1">
      <c r="A574" s="44"/>
      <c r="B574" s="280"/>
      <c r="C574" s="44"/>
      <c r="D574" s="44"/>
      <c r="E574" s="280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5.75" customHeight="1">
      <c r="A575" s="44"/>
      <c r="B575" s="280"/>
      <c r="C575" s="44"/>
      <c r="D575" s="44"/>
      <c r="E575" s="280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5.75" customHeight="1">
      <c r="A576" s="44"/>
      <c r="B576" s="280"/>
      <c r="C576" s="44"/>
      <c r="D576" s="44"/>
      <c r="E576" s="280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5.75" customHeight="1">
      <c r="A577" s="44"/>
      <c r="B577" s="280"/>
      <c r="C577" s="44"/>
      <c r="D577" s="44"/>
      <c r="E577" s="280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5.75" customHeight="1">
      <c r="A578" s="44"/>
      <c r="B578" s="280"/>
      <c r="C578" s="44"/>
      <c r="D578" s="44"/>
      <c r="E578" s="280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5.75" customHeight="1">
      <c r="A579" s="44"/>
      <c r="B579" s="280"/>
      <c r="C579" s="44"/>
      <c r="D579" s="44"/>
      <c r="E579" s="280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5.75" customHeight="1">
      <c r="A580" s="44"/>
      <c r="B580" s="280"/>
      <c r="C580" s="44"/>
      <c r="D580" s="44"/>
      <c r="E580" s="280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5.75" customHeight="1">
      <c r="A581" s="44"/>
      <c r="B581" s="280"/>
      <c r="C581" s="44"/>
      <c r="D581" s="44"/>
      <c r="E581" s="280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5.75" customHeight="1">
      <c r="A582" s="44"/>
      <c r="B582" s="280"/>
      <c r="C582" s="44"/>
      <c r="D582" s="44"/>
      <c r="E582" s="280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5.75" customHeight="1">
      <c r="A583" s="44"/>
      <c r="B583" s="280"/>
      <c r="C583" s="44"/>
      <c r="D583" s="44"/>
      <c r="E583" s="280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5.75" customHeight="1">
      <c r="A584" s="44"/>
      <c r="B584" s="280"/>
      <c r="C584" s="44"/>
      <c r="D584" s="44"/>
      <c r="E584" s="280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5.75" customHeight="1">
      <c r="A585" s="44"/>
      <c r="B585" s="280"/>
      <c r="C585" s="44"/>
      <c r="D585" s="44"/>
      <c r="E585" s="280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5.75" customHeight="1">
      <c r="A586" s="44"/>
      <c r="B586" s="280"/>
      <c r="C586" s="44"/>
      <c r="D586" s="44"/>
      <c r="E586" s="280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5.75" customHeight="1">
      <c r="A587" s="44"/>
      <c r="B587" s="280"/>
      <c r="C587" s="44"/>
      <c r="D587" s="44"/>
      <c r="E587" s="280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5.75" customHeight="1">
      <c r="A588" s="44"/>
      <c r="B588" s="280"/>
      <c r="C588" s="44"/>
      <c r="D588" s="44"/>
      <c r="E588" s="280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5.75" customHeight="1">
      <c r="A589" s="44"/>
      <c r="B589" s="280"/>
      <c r="C589" s="44"/>
      <c r="D589" s="44"/>
      <c r="E589" s="280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5.75" customHeight="1">
      <c r="A590" s="44"/>
      <c r="B590" s="280"/>
      <c r="C590" s="44"/>
      <c r="D590" s="44"/>
      <c r="E590" s="280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5.75" customHeight="1">
      <c r="A591" s="44"/>
      <c r="B591" s="280"/>
      <c r="C591" s="44"/>
      <c r="D591" s="44"/>
      <c r="E591" s="280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5.75" customHeight="1">
      <c r="A592" s="44"/>
      <c r="B592" s="280"/>
      <c r="C592" s="44"/>
      <c r="D592" s="44"/>
      <c r="E592" s="280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5.75" customHeight="1">
      <c r="A593" s="44"/>
      <c r="B593" s="280"/>
      <c r="C593" s="44"/>
      <c r="D593" s="44"/>
      <c r="E593" s="280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5.75" customHeight="1">
      <c r="A594" s="44"/>
      <c r="B594" s="280"/>
      <c r="C594" s="44"/>
      <c r="D594" s="44"/>
      <c r="E594" s="280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5.75" customHeight="1">
      <c r="A595" s="44"/>
      <c r="B595" s="280"/>
      <c r="C595" s="44"/>
      <c r="D595" s="44"/>
      <c r="E595" s="280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5.75" customHeight="1">
      <c r="A596" s="44"/>
      <c r="B596" s="280"/>
      <c r="C596" s="44"/>
      <c r="D596" s="44"/>
      <c r="E596" s="280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5.75" customHeight="1">
      <c r="A597" s="44"/>
      <c r="B597" s="280"/>
      <c r="C597" s="44"/>
      <c r="D597" s="44"/>
      <c r="E597" s="280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5.75" customHeight="1">
      <c r="A598" s="44"/>
      <c r="B598" s="280"/>
      <c r="C598" s="44"/>
      <c r="D598" s="44"/>
      <c r="E598" s="280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5.75" customHeight="1">
      <c r="A599" s="44"/>
      <c r="B599" s="280"/>
      <c r="C599" s="44"/>
      <c r="D599" s="44"/>
      <c r="E599" s="280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5.75" customHeight="1">
      <c r="A600" s="44"/>
      <c r="B600" s="280"/>
      <c r="C600" s="44"/>
      <c r="D600" s="44"/>
      <c r="E600" s="280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5.75" customHeight="1">
      <c r="A601" s="44"/>
      <c r="B601" s="280"/>
      <c r="C601" s="44"/>
      <c r="D601" s="44"/>
      <c r="E601" s="280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5.75" customHeight="1">
      <c r="A602" s="44"/>
      <c r="B602" s="280"/>
      <c r="C602" s="44"/>
      <c r="D602" s="44"/>
      <c r="E602" s="280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5.75" customHeight="1">
      <c r="A603" s="44"/>
      <c r="B603" s="280"/>
      <c r="C603" s="44"/>
      <c r="D603" s="44"/>
      <c r="E603" s="280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5.75" customHeight="1">
      <c r="A604" s="44"/>
      <c r="B604" s="280"/>
      <c r="C604" s="44"/>
      <c r="D604" s="44"/>
      <c r="E604" s="280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5.75" customHeight="1">
      <c r="A605" s="44"/>
      <c r="B605" s="280"/>
      <c r="C605" s="44"/>
      <c r="D605" s="44"/>
      <c r="E605" s="280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5.75" customHeight="1">
      <c r="A606" s="44"/>
      <c r="B606" s="280"/>
      <c r="C606" s="44"/>
      <c r="D606" s="44"/>
      <c r="E606" s="280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5.75" customHeight="1">
      <c r="A607" s="44"/>
      <c r="B607" s="280"/>
      <c r="C607" s="44"/>
      <c r="D607" s="44"/>
      <c r="E607" s="280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5.75" customHeight="1">
      <c r="A608" s="44"/>
      <c r="B608" s="280"/>
      <c r="C608" s="44"/>
      <c r="D608" s="44"/>
      <c r="E608" s="280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5.75" customHeight="1">
      <c r="A609" s="44"/>
      <c r="B609" s="280"/>
      <c r="C609" s="44"/>
      <c r="D609" s="44"/>
      <c r="E609" s="280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5.75" customHeight="1">
      <c r="A610" s="44"/>
      <c r="B610" s="280"/>
      <c r="C610" s="44"/>
      <c r="D610" s="44"/>
      <c r="E610" s="280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5.75" customHeight="1">
      <c r="A611" s="44"/>
      <c r="B611" s="280"/>
      <c r="C611" s="44"/>
      <c r="D611" s="44"/>
      <c r="E611" s="280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5.75" customHeight="1">
      <c r="A612" s="44"/>
      <c r="B612" s="280"/>
      <c r="C612" s="44"/>
      <c r="D612" s="44"/>
      <c r="E612" s="280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5.75" customHeight="1">
      <c r="A613" s="44"/>
      <c r="B613" s="280"/>
      <c r="C613" s="44"/>
      <c r="D613" s="44"/>
      <c r="E613" s="280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5.75" customHeight="1">
      <c r="A614" s="44"/>
      <c r="B614" s="280"/>
      <c r="C614" s="44"/>
      <c r="D614" s="44"/>
      <c r="E614" s="280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5.75" customHeight="1">
      <c r="A615" s="44"/>
      <c r="B615" s="280"/>
      <c r="C615" s="44"/>
      <c r="D615" s="44"/>
      <c r="E615" s="280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5.75" customHeight="1">
      <c r="A616" s="44"/>
      <c r="B616" s="280"/>
      <c r="C616" s="44"/>
      <c r="D616" s="44"/>
      <c r="E616" s="280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5.75" customHeight="1">
      <c r="A617" s="44"/>
      <c r="B617" s="280"/>
      <c r="C617" s="44"/>
      <c r="D617" s="44"/>
      <c r="E617" s="280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5.75" customHeight="1">
      <c r="A618" s="44"/>
      <c r="B618" s="280"/>
      <c r="C618" s="44"/>
      <c r="D618" s="44"/>
      <c r="E618" s="280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5.75" customHeight="1">
      <c r="A619" s="44"/>
      <c r="B619" s="280"/>
      <c r="C619" s="44"/>
      <c r="D619" s="44"/>
      <c r="E619" s="280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5.75" customHeight="1">
      <c r="A620" s="44"/>
      <c r="B620" s="280"/>
      <c r="C620" s="44"/>
      <c r="D620" s="44"/>
      <c r="E620" s="280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5.75" customHeight="1">
      <c r="A621" s="44"/>
      <c r="B621" s="280"/>
      <c r="C621" s="44"/>
      <c r="D621" s="44"/>
      <c r="E621" s="280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5.75" customHeight="1">
      <c r="A622" s="44"/>
      <c r="B622" s="280"/>
      <c r="C622" s="44"/>
      <c r="D622" s="44"/>
      <c r="E622" s="280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5.75" customHeight="1">
      <c r="A623" s="44"/>
      <c r="B623" s="280"/>
      <c r="C623" s="44"/>
      <c r="D623" s="44"/>
      <c r="E623" s="280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5.75" customHeight="1">
      <c r="A624" s="44"/>
      <c r="B624" s="280"/>
      <c r="C624" s="44"/>
      <c r="D624" s="44"/>
      <c r="E624" s="280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5.75" customHeight="1">
      <c r="A625" s="44"/>
      <c r="B625" s="280"/>
      <c r="C625" s="44"/>
      <c r="D625" s="44"/>
      <c r="E625" s="280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5.75" customHeight="1">
      <c r="A626" s="44"/>
      <c r="B626" s="280"/>
      <c r="C626" s="44"/>
      <c r="D626" s="44"/>
      <c r="E626" s="280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5.75" customHeight="1">
      <c r="A627" s="44"/>
      <c r="B627" s="280"/>
      <c r="C627" s="44"/>
      <c r="D627" s="44"/>
      <c r="E627" s="280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5.75" customHeight="1">
      <c r="A628" s="44"/>
      <c r="B628" s="280"/>
      <c r="C628" s="44"/>
      <c r="D628" s="44"/>
      <c r="E628" s="280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5.75" customHeight="1">
      <c r="A629" s="44"/>
      <c r="B629" s="280"/>
      <c r="C629" s="44"/>
      <c r="D629" s="44"/>
      <c r="E629" s="280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5.75" customHeight="1">
      <c r="A630" s="44"/>
      <c r="B630" s="280"/>
      <c r="C630" s="44"/>
      <c r="D630" s="44"/>
      <c r="E630" s="280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5.75" customHeight="1">
      <c r="A631" s="44"/>
      <c r="B631" s="280"/>
      <c r="C631" s="44"/>
      <c r="D631" s="44"/>
      <c r="E631" s="280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5.75" customHeight="1">
      <c r="A632" s="44"/>
      <c r="B632" s="280"/>
      <c r="C632" s="44"/>
      <c r="D632" s="44"/>
      <c r="E632" s="280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5.75" customHeight="1">
      <c r="A633" s="44"/>
      <c r="B633" s="280"/>
      <c r="C633" s="44"/>
      <c r="D633" s="44"/>
      <c r="E633" s="280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5.75" customHeight="1">
      <c r="A634" s="44"/>
      <c r="B634" s="280"/>
      <c r="C634" s="44"/>
      <c r="D634" s="44"/>
      <c r="E634" s="280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5.75" customHeight="1">
      <c r="A635" s="44"/>
      <c r="B635" s="280"/>
      <c r="C635" s="44"/>
      <c r="D635" s="44"/>
      <c r="E635" s="280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5.75" customHeight="1">
      <c r="A636" s="44"/>
      <c r="B636" s="280"/>
      <c r="C636" s="44"/>
      <c r="D636" s="44"/>
      <c r="E636" s="280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5.75" customHeight="1">
      <c r="A637" s="44"/>
      <c r="B637" s="280"/>
      <c r="C637" s="44"/>
      <c r="D637" s="44"/>
      <c r="E637" s="280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5.75" customHeight="1">
      <c r="A638" s="44"/>
      <c r="B638" s="280"/>
      <c r="C638" s="44"/>
      <c r="D638" s="44"/>
      <c r="E638" s="280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5.75" customHeight="1">
      <c r="A639" s="44"/>
      <c r="B639" s="280"/>
      <c r="C639" s="44"/>
      <c r="D639" s="44"/>
      <c r="E639" s="280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5.75" customHeight="1">
      <c r="A640" s="44"/>
      <c r="B640" s="280"/>
      <c r="C640" s="44"/>
      <c r="D640" s="44"/>
      <c r="E640" s="280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5.75" customHeight="1">
      <c r="A641" s="44"/>
      <c r="B641" s="280"/>
      <c r="C641" s="44"/>
      <c r="D641" s="44"/>
      <c r="E641" s="280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5.75" customHeight="1">
      <c r="A642" s="44"/>
      <c r="B642" s="280"/>
      <c r="C642" s="44"/>
      <c r="D642" s="44"/>
      <c r="E642" s="280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5.75" customHeight="1">
      <c r="A643" s="44"/>
      <c r="B643" s="280"/>
      <c r="C643" s="44"/>
      <c r="D643" s="44"/>
      <c r="E643" s="280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5.75" customHeight="1">
      <c r="A644" s="44"/>
      <c r="B644" s="280"/>
      <c r="C644" s="44"/>
      <c r="D644" s="44"/>
      <c r="E644" s="280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5.75" customHeight="1">
      <c r="A645" s="44"/>
      <c r="B645" s="280"/>
      <c r="C645" s="44"/>
      <c r="D645" s="44"/>
      <c r="E645" s="280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5.75" customHeight="1">
      <c r="A646" s="44"/>
      <c r="B646" s="280"/>
      <c r="C646" s="44"/>
      <c r="D646" s="44"/>
      <c r="E646" s="280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5.75" customHeight="1">
      <c r="A647" s="44"/>
      <c r="B647" s="280"/>
      <c r="C647" s="44"/>
      <c r="D647" s="44"/>
      <c r="E647" s="280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5.75" customHeight="1">
      <c r="A648" s="44"/>
      <c r="B648" s="280"/>
      <c r="C648" s="44"/>
      <c r="D648" s="44"/>
      <c r="E648" s="280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5.75" customHeight="1">
      <c r="A649" s="44"/>
      <c r="B649" s="280"/>
      <c r="C649" s="44"/>
      <c r="D649" s="44"/>
      <c r="E649" s="280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5.75" customHeight="1">
      <c r="A650" s="44"/>
      <c r="B650" s="280"/>
      <c r="C650" s="44"/>
      <c r="D650" s="44"/>
      <c r="E650" s="280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5.75" customHeight="1">
      <c r="A651" s="44"/>
      <c r="B651" s="280"/>
      <c r="C651" s="44"/>
      <c r="D651" s="44"/>
      <c r="E651" s="280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5.75" customHeight="1">
      <c r="A652" s="44"/>
      <c r="B652" s="280"/>
      <c r="C652" s="44"/>
      <c r="D652" s="44"/>
      <c r="E652" s="280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5.75" customHeight="1">
      <c r="A653" s="44"/>
      <c r="B653" s="280"/>
      <c r="C653" s="44"/>
      <c r="D653" s="44"/>
      <c r="E653" s="280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5.75" customHeight="1">
      <c r="A654" s="44"/>
      <c r="B654" s="280"/>
      <c r="C654" s="44"/>
      <c r="D654" s="44"/>
      <c r="E654" s="280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5.75" customHeight="1">
      <c r="A655" s="44"/>
      <c r="B655" s="280"/>
      <c r="C655" s="44"/>
      <c r="D655" s="44"/>
      <c r="E655" s="280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5.75" customHeight="1">
      <c r="A656" s="44"/>
      <c r="B656" s="280"/>
      <c r="C656" s="44"/>
      <c r="D656" s="44"/>
      <c r="E656" s="280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5.75" customHeight="1">
      <c r="A657" s="44"/>
      <c r="B657" s="280"/>
      <c r="C657" s="44"/>
      <c r="D657" s="44"/>
      <c r="E657" s="280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5.75" customHeight="1">
      <c r="A658" s="44"/>
      <c r="B658" s="280"/>
      <c r="C658" s="44"/>
      <c r="D658" s="44"/>
      <c r="E658" s="280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5.75" customHeight="1">
      <c r="A659" s="44"/>
      <c r="B659" s="280"/>
      <c r="C659" s="44"/>
      <c r="D659" s="44"/>
      <c r="E659" s="280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5.75" customHeight="1">
      <c r="A660" s="44"/>
      <c r="B660" s="280"/>
      <c r="C660" s="44"/>
      <c r="D660" s="44"/>
      <c r="E660" s="280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5.75" customHeight="1">
      <c r="A661" s="44"/>
      <c r="B661" s="280"/>
      <c r="C661" s="44"/>
      <c r="D661" s="44"/>
      <c r="E661" s="280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5.75" customHeight="1">
      <c r="A662" s="44"/>
      <c r="B662" s="280"/>
      <c r="C662" s="44"/>
      <c r="D662" s="44"/>
      <c r="E662" s="280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5.75" customHeight="1">
      <c r="A663" s="44"/>
      <c r="B663" s="280"/>
      <c r="C663" s="44"/>
      <c r="D663" s="44"/>
      <c r="E663" s="280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5.75" customHeight="1">
      <c r="A664" s="44"/>
      <c r="B664" s="280"/>
      <c r="C664" s="44"/>
      <c r="D664" s="44"/>
      <c r="E664" s="280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5.75" customHeight="1">
      <c r="A665" s="44"/>
      <c r="B665" s="280"/>
      <c r="C665" s="44"/>
      <c r="D665" s="44"/>
      <c r="E665" s="280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5.75" customHeight="1">
      <c r="A666" s="44"/>
      <c r="B666" s="280"/>
      <c r="C666" s="44"/>
      <c r="D666" s="44"/>
      <c r="E666" s="280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5.75" customHeight="1">
      <c r="A667" s="44"/>
      <c r="B667" s="280"/>
      <c r="C667" s="44"/>
      <c r="D667" s="44"/>
      <c r="E667" s="280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5.75" customHeight="1">
      <c r="A668" s="44"/>
      <c r="B668" s="280"/>
      <c r="C668" s="44"/>
      <c r="D668" s="44"/>
      <c r="E668" s="280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5.75" customHeight="1">
      <c r="A669" s="44"/>
      <c r="B669" s="280"/>
      <c r="C669" s="44"/>
      <c r="D669" s="44"/>
      <c r="E669" s="280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5.75" customHeight="1">
      <c r="A670" s="44"/>
      <c r="B670" s="280"/>
      <c r="C670" s="44"/>
      <c r="D670" s="44"/>
      <c r="E670" s="280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5.75" customHeight="1">
      <c r="A671" s="44"/>
      <c r="B671" s="280"/>
      <c r="C671" s="44"/>
      <c r="D671" s="44"/>
      <c r="E671" s="280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5.75" customHeight="1">
      <c r="A672" s="44"/>
      <c r="B672" s="280"/>
      <c r="C672" s="44"/>
      <c r="D672" s="44"/>
      <c r="E672" s="280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5.75" customHeight="1">
      <c r="A673" s="44"/>
      <c r="B673" s="280"/>
      <c r="C673" s="44"/>
      <c r="D673" s="44"/>
      <c r="E673" s="280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5.75" customHeight="1">
      <c r="A674" s="44"/>
      <c r="B674" s="280"/>
      <c r="C674" s="44"/>
      <c r="D674" s="44"/>
      <c r="E674" s="280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5.75" customHeight="1">
      <c r="A675" s="44"/>
      <c r="B675" s="280"/>
      <c r="C675" s="44"/>
      <c r="D675" s="44"/>
      <c r="E675" s="280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5.75" customHeight="1">
      <c r="A676" s="44"/>
      <c r="B676" s="280"/>
      <c r="C676" s="44"/>
      <c r="D676" s="44"/>
      <c r="E676" s="280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5.75" customHeight="1">
      <c r="A677" s="44"/>
      <c r="B677" s="280"/>
      <c r="C677" s="44"/>
      <c r="D677" s="44"/>
      <c r="E677" s="280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5.75" customHeight="1">
      <c r="A678" s="44"/>
      <c r="B678" s="280"/>
      <c r="C678" s="44"/>
      <c r="D678" s="44"/>
      <c r="E678" s="280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5.75" customHeight="1">
      <c r="A679" s="44"/>
      <c r="B679" s="280"/>
      <c r="C679" s="44"/>
      <c r="D679" s="44"/>
      <c r="E679" s="280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5.75" customHeight="1">
      <c r="A680" s="44"/>
      <c r="B680" s="280"/>
      <c r="C680" s="44"/>
      <c r="D680" s="44"/>
      <c r="E680" s="280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5.75" customHeight="1">
      <c r="A681" s="44"/>
      <c r="B681" s="280"/>
      <c r="C681" s="44"/>
      <c r="D681" s="44"/>
      <c r="E681" s="280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5.75" customHeight="1">
      <c r="A682" s="44"/>
      <c r="B682" s="280"/>
      <c r="C682" s="44"/>
      <c r="D682" s="44"/>
      <c r="E682" s="280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5.75" customHeight="1">
      <c r="A683" s="44"/>
      <c r="B683" s="280"/>
      <c r="C683" s="44"/>
      <c r="D683" s="44"/>
      <c r="E683" s="280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5.75" customHeight="1">
      <c r="A684" s="44"/>
      <c r="B684" s="280"/>
      <c r="C684" s="44"/>
      <c r="D684" s="44"/>
      <c r="E684" s="280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5.75" customHeight="1">
      <c r="A685" s="44"/>
      <c r="B685" s="280"/>
      <c r="C685" s="44"/>
      <c r="D685" s="44"/>
      <c r="E685" s="280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5.75" customHeight="1">
      <c r="A686" s="44"/>
      <c r="B686" s="280"/>
      <c r="C686" s="44"/>
      <c r="D686" s="44"/>
      <c r="E686" s="280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5.75" customHeight="1">
      <c r="A687" s="44"/>
      <c r="B687" s="280"/>
      <c r="C687" s="44"/>
      <c r="D687" s="44"/>
      <c r="E687" s="280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5.75" customHeight="1">
      <c r="A688" s="44"/>
      <c r="B688" s="280"/>
      <c r="C688" s="44"/>
      <c r="D688" s="44"/>
      <c r="E688" s="280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5.75" customHeight="1">
      <c r="A689" s="44"/>
      <c r="B689" s="280"/>
      <c r="C689" s="44"/>
      <c r="D689" s="44"/>
      <c r="E689" s="280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5.75" customHeight="1">
      <c r="A690" s="44"/>
      <c r="B690" s="280"/>
      <c r="C690" s="44"/>
      <c r="D690" s="44"/>
      <c r="E690" s="280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5.75" customHeight="1">
      <c r="A691" s="44"/>
      <c r="B691" s="280"/>
      <c r="C691" s="44"/>
      <c r="D691" s="44"/>
      <c r="E691" s="280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5.75" customHeight="1">
      <c r="A692" s="44"/>
      <c r="B692" s="280"/>
      <c r="C692" s="44"/>
      <c r="D692" s="44"/>
      <c r="E692" s="280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5.75" customHeight="1">
      <c r="A693" s="44"/>
      <c r="B693" s="280"/>
      <c r="C693" s="44"/>
      <c r="D693" s="44"/>
      <c r="E693" s="280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5.75" customHeight="1">
      <c r="A694" s="44"/>
      <c r="B694" s="280"/>
      <c r="C694" s="44"/>
      <c r="D694" s="44"/>
      <c r="E694" s="280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5.75" customHeight="1">
      <c r="A695" s="44"/>
      <c r="B695" s="280"/>
      <c r="C695" s="44"/>
      <c r="D695" s="44"/>
      <c r="E695" s="280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5.75" customHeight="1">
      <c r="A696" s="44"/>
      <c r="B696" s="280"/>
      <c r="C696" s="44"/>
      <c r="D696" s="44"/>
      <c r="E696" s="280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5.75" customHeight="1">
      <c r="A697" s="44"/>
      <c r="B697" s="280"/>
      <c r="C697" s="44"/>
      <c r="D697" s="44"/>
      <c r="E697" s="280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5.75" customHeight="1">
      <c r="A698" s="44"/>
      <c r="B698" s="280"/>
      <c r="C698" s="44"/>
      <c r="D698" s="44"/>
      <c r="E698" s="280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5.75" customHeight="1">
      <c r="A699" s="44"/>
      <c r="B699" s="280"/>
      <c r="C699" s="44"/>
      <c r="D699" s="44"/>
      <c r="E699" s="280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5.75" customHeight="1">
      <c r="A700" s="44"/>
      <c r="B700" s="280"/>
      <c r="C700" s="44"/>
      <c r="D700" s="44"/>
      <c r="E700" s="280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5.75" customHeight="1">
      <c r="A701" s="44"/>
      <c r="B701" s="280"/>
      <c r="C701" s="44"/>
      <c r="D701" s="44"/>
      <c r="E701" s="280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5.75" customHeight="1">
      <c r="A702" s="44"/>
      <c r="B702" s="280"/>
      <c r="C702" s="44"/>
      <c r="D702" s="44"/>
      <c r="E702" s="280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5.75" customHeight="1">
      <c r="A703" s="44"/>
      <c r="B703" s="280"/>
      <c r="C703" s="44"/>
      <c r="D703" s="44"/>
      <c r="E703" s="280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5.75" customHeight="1">
      <c r="A704" s="44"/>
      <c r="B704" s="280"/>
      <c r="C704" s="44"/>
      <c r="D704" s="44"/>
      <c r="E704" s="280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5.75" customHeight="1">
      <c r="A705" s="44"/>
      <c r="B705" s="280"/>
      <c r="C705" s="44"/>
      <c r="D705" s="44"/>
      <c r="E705" s="280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5.75" customHeight="1">
      <c r="A706" s="44"/>
      <c r="B706" s="280"/>
      <c r="C706" s="44"/>
      <c r="D706" s="44"/>
      <c r="E706" s="280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5.75" customHeight="1">
      <c r="A707" s="44"/>
      <c r="B707" s="280"/>
      <c r="C707" s="44"/>
      <c r="D707" s="44"/>
      <c r="E707" s="280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5.75" customHeight="1">
      <c r="A708" s="44"/>
      <c r="B708" s="280"/>
      <c r="C708" s="44"/>
      <c r="D708" s="44"/>
      <c r="E708" s="280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5.75" customHeight="1">
      <c r="A709" s="44"/>
      <c r="B709" s="280"/>
      <c r="C709" s="44"/>
      <c r="D709" s="44"/>
      <c r="E709" s="280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5.75" customHeight="1">
      <c r="A710" s="44"/>
      <c r="B710" s="280"/>
      <c r="C710" s="44"/>
      <c r="D710" s="44"/>
      <c r="E710" s="280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5.75" customHeight="1">
      <c r="A711" s="44"/>
      <c r="B711" s="280"/>
      <c r="C711" s="44"/>
      <c r="D711" s="44"/>
      <c r="E711" s="280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5.75" customHeight="1">
      <c r="A712" s="44"/>
      <c r="B712" s="280"/>
      <c r="C712" s="44"/>
      <c r="D712" s="44"/>
      <c r="E712" s="280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5.75" customHeight="1">
      <c r="A713" s="44"/>
      <c r="B713" s="280"/>
      <c r="C713" s="44"/>
      <c r="D713" s="44"/>
      <c r="E713" s="280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5.75" customHeight="1">
      <c r="A714" s="44"/>
      <c r="B714" s="280"/>
      <c r="C714" s="44"/>
      <c r="D714" s="44"/>
      <c r="E714" s="280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5.75" customHeight="1">
      <c r="A715" s="44"/>
      <c r="B715" s="280"/>
      <c r="C715" s="44"/>
      <c r="D715" s="44"/>
      <c r="E715" s="280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5.75" customHeight="1">
      <c r="A716" s="44"/>
      <c r="B716" s="280"/>
      <c r="C716" s="44"/>
      <c r="D716" s="44"/>
      <c r="E716" s="280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5.75" customHeight="1">
      <c r="A717" s="44"/>
      <c r="B717" s="280"/>
      <c r="C717" s="44"/>
      <c r="D717" s="44"/>
      <c r="E717" s="280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5.75" customHeight="1">
      <c r="A718" s="44"/>
      <c r="B718" s="280"/>
      <c r="C718" s="44"/>
      <c r="D718" s="44"/>
      <c r="E718" s="280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5.75" customHeight="1">
      <c r="A719" s="44"/>
      <c r="B719" s="280"/>
      <c r="C719" s="44"/>
      <c r="D719" s="44"/>
      <c r="E719" s="280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5.75" customHeight="1">
      <c r="A720" s="44"/>
      <c r="B720" s="280"/>
      <c r="C720" s="44"/>
      <c r="D720" s="44"/>
      <c r="E720" s="280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5.75" customHeight="1">
      <c r="A721" s="44"/>
      <c r="B721" s="280"/>
      <c r="C721" s="44"/>
      <c r="D721" s="44"/>
      <c r="E721" s="280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5.75" customHeight="1">
      <c r="A722" s="44"/>
      <c r="B722" s="280"/>
      <c r="C722" s="44"/>
      <c r="D722" s="44"/>
      <c r="E722" s="280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5.75" customHeight="1">
      <c r="A723" s="44"/>
      <c r="B723" s="280"/>
      <c r="C723" s="44"/>
      <c r="D723" s="44"/>
      <c r="E723" s="280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5.75" customHeight="1">
      <c r="A724" s="44"/>
      <c r="B724" s="280"/>
      <c r="C724" s="44"/>
      <c r="D724" s="44"/>
      <c r="E724" s="280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5.75" customHeight="1">
      <c r="A725" s="44"/>
      <c r="B725" s="280"/>
      <c r="C725" s="44"/>
      <c r="D725" s="44"/>
      <c r="E725" s="280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5.75" customHeight="1">
      <c r="A726" s="44"/>
      <c r="B726" s="280"/>
      <c r="C726" s="44"/>
      <c r="D726" s="44"/>
      <c r="E726" s="280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5.75" customHeight="1">
      <c r="A727" s="44"/>
      <c r="B727" s="280"/>
      <c r="C727" s="44"/>
      <c r="D727" s="44"/>
      <c r="E727" s="280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5.75" customHeight="1">
      <c r="A728" s="44"/>
      <c r="B728" s="280"/>
      <c r="C728" s="44"/>
      <c r="D728" s="44"/>
      <c r="E728" s="280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5.75" customHeight="1">
      <c r="A729" s="44"/>
      <c r="B729" s="280"/>
      <c r="C729" s="44"/>
      <c r="D729" s="44"/>
      <c r="E729" s="280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5.75" customHeight="1">
      <c r="A730" s="44"/>
      <c r="B730" s="280"/>
      <c r="C730" s="44"/>
      <c r="D730" s="44"/>
      <c r="E730" s="280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5.75" customHeight="1">
      <c r="A731" s="44"/>
      <c r="B731" s="280"/>
      <c r="C731" s="44"/>
      <c r="D731" s="44"/>
      <c r="E731" s="280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5.75" customHeight="1">
      <c r="A732" s="44"/>
      <c r="B732" s="280"/>
      <c r="C732" s="44"/>
      <c r="D732" s="44"/>
      <c r="E732" s="280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5.75" customHeight="1">
      <c r="A733" s="44"/>
      <c r="B733" s="280"/>
      <c r="C733" s="44"/>
      <c r="D733" s="44"/>
      <c r="E733" s="280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5.75" customHeight="1">
      <c r="A734" s="44"/>
      <c r="B734" s="280"/>
      <c r="C734" s="44"/>
      <c r="D734" s="44"/>
      <c r="E734" s="280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5.75" customHeight="1">
      <c r="A735" s="44"/>
      <c r="B735" s="280"/>
      <c r="C735" s="44"/>
      <c r="D735" s="44"/>
      <c r="E735" s="280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5.75" customHeight="1">
      <c r="A736" s="44"/>
      <c r="B736" s="280"/>
      <c r="C736" s="44"/>
      <c r="D736" s="44"/>
      <c r="E736" s="280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5.75" customHeight="1">
      <c r="A737" s="44"/>
      <c r="B737" s="280"/>
      <c r="C737" s="44"/>
      <c r="D737" s="44"/>
      <c r="E737" s="280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5.75" customHeight="1">
      <c r="A738" s="44"/>
      <c r="B738" s="280"/>
      <c r="C738" s="44"/>
      <c r="D738" s="44"/>
      <c r="E738" s="280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5.75" customHeight="1">
      <c r="A739" s="44"/>
      <c r="B739" s="280"/>
      <c r="C739" s="44"/>
      <c r="D739" s="44"/>
      <c r="E739" s="280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5.75" customHeight="1">
      <c r="A740" s="44"/>
      <c r="B740" s="280"/>
      <c r="C740" s="44"/>
      <c r="D740" s="44"/>
      <c r="E740" s="280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5.75" customHeight="1">
      <c r="A741" s="44"/>
      <c r="B741" s="280"/>
      <c r="C741" s="44"/>
      <c r="D741" s="44"/>
      <c r="E741" s="280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5.75" customHeight="1">
      <c r="A742" s="44"/>
      <c r="B742" s="280"/>
      <c r="C742" s="44"/>
      <c r="D742" s="44"/>
      <c r="E742" s="280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5.75" customHeight="1">
      <c r="A743" s="44"/>
      <c r="B743" s="280"/>
      <c r="C743" s="44"/>
      <c r="D743" s="44"/>
      <c r="E743" s="280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5.75" customHeight="1">
      <c r="A744" s="44"/>
      <c r="B744" s="280"/>
      <c r="C744" s="44"/>
      <c r="D744" s="44"/>
      <c r="E744" s="280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5.75" customHeight="1">
      <c r="A745" s="44"/>
      <c r="B745" s="280"/>
      <c r="C745" s="44"/>
      <c r="D745" s="44"/>
      <c r="E745" s="280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5.75" customHeight="1">
      <c r="A746" s="44"/>
      <c r="B746" s="280"/>
      <c r="C746" s="44"/>
      <c r="D746" s="44"/>
      <c r="E746" s="280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5.75" customHeight="1">
      <c r="A747" s="44"/>
      <c r="B747" s="280"/>
      <c r="C747" s="44"/>
      <c r="D747" s="44"/>
      <c r="E747" s="280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5.75" customHeight="1">
      <c r="A748" s="44"/>
      <c r="B748" s="280"/>
      <c r="C748" s="44"/>
      <c r="D748" s="44"/>
      <c r="E748" s="280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5.75" customHeight="1">
      <c r="A749" s="44"/>
      <c r="B749" s="280"/>
      <c r="C749" s="44"/>
      <c r="D749" s="44"/>
      <c r="E749" s="280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5.75" customHeight="1">
      <c r="A750" s="44"/>
      <c r="B750" s="280"/>
      <c r="C750" s="44"/>
      <c r="D750" s="44"/>
      <c r="E750" s="280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5.75" customHeight="1">
      <c r="A751" s="44"/>
      <c r="B751" s="280"/>
      <c r="C751" s="44"/>
      <c r="D751" s="44"/>
      <c r="E751" s="280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5.75" customHeight="1">
      <c r="A752" s="44"/>
      <c r="B752" s="280"/>
      <c r="C752" s="44"/>
      <c r="D752" s="44"/>
      <c r="E752" s="280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5.75" customHeight="1">
      <c r="A753" s="44"/>
      <c r="B753" s="280"/>
      <c r="C753" s="44"/>
      <c r="D753" s="44"/>
      <c r="E753" s="280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5.75" customHeight="1">
      <c r="A754" s="44"/>
      <c r="B754" s="280"/>
      <c r="C754" s="44"/>
      <c r="D754" s="44"/>
      <c r="E754" s="280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5.75" customHeight="1">
      <c r="A755" s="44"/>
      <c r="B755" s="280"/>
      <c r="C755" s="44"/>
      <c r="D755" s="44"/>
      <c r="E755" s="280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5.75" customHeight="1">
      <c r="A756" s="44"/>
      <c r="B756" s="280"/>
      <c r="C756" s="44"/>
      <c r="D756" s="44"/>
      <c r="E756" s="280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5.75" customHeight="1">
      <c r="A757" s="44"/>
      <c r="B757" s="280"/>
      <c r="C757" s="44"/>
      <c r="D757" s="44"/>
      <c r="E757" s="280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5.75" customHeight="1">
      <c r="A758" s="44"/>
      <c r="B758" s="280"/>
      <c r="C758" s="44"/>
      <c r="D758" s="44"/>
      <c r="E758" s="280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5.75" customHeight="1">
      <c r="A759" s="44"/>
      <c r="B759" s="280"/>
      <c r="C759" s="44"/>
      <c r="D759" s="44"/>
      <c r="E759" s="280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5.75" customHeight="1">
      <c r="A760" s="44"/>
      <c r="B760" s="280"/>
      <c r="C760" s="44"/>
      <c r="D760" s="44"/>
      <c r="E760" s="280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5.75" customHeight="1">
      <c r="A761" s="44"/>
      <c r="B761" s="280"/>
      <c r="C761" s="44"/>
      <c r="D761" s="44"/>
      <c r="E761" s="280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5.75" customHeight="1">
      <c r="A762" s="44"/>
      <c r="B762" s="280"/>
      <c r="C762" s="44"/>
      <c r="D762" s="44"/>
      <c r="E762" s="280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5.75" customHeight="1">
      <c r="A763" s="44"/>
      <c r="B763" s="280"/>
      <c r="C763" s="44"/>
      <c r="D763" s="44"/>
      <c r="E763" s="280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5.75" customHeight="1">
      <c r="A764" s="44"/>
      <c r="B764" s="280"/>
      <c r="C764" s="44"/>
      <c r="D764" s="44"/>
      <c r="E764" s="280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5.75" customHeight="1">
      <c r="A765" s="44"/>
      <c r="B765" s="280"/>
      <c r="C765" s="44"/>
      <c r="D765" s="44"/>
      <c r="E765" s="280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5.75" customHeight="1">
      <c r="A766" s="44"/>
      <c r="B766" s="280"/>
      <c r="C766" s="44"/>
      <c r="D766" s="44"/>
      <c r="E766" s="280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5.75" customHeight="1">
      <c r="A767" s="44"/>
      <c r="B767" s="280"/>
      <c r="C767" s="44"/>
      <c r="D767" s="44"/>
      <c r="E767" s="280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5.75" customHeight="1">
      <c r="A768" s="44"/>
      <c r="B768" s="280"/>
      <c r="C768" s="44"/>
      <c r="D768" s="44"/>
      <c r="E768" s="280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5.75" customHeight="1">
      <c r="A769" s="44"/>
      <c r="B769" s="280"/>
      <c r="C769" s="44"/>
      <c r="D769" s="44"/>
      <c r="E769" s="280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5.75" customHeight="1">
      <c r="A770" s="44"/>
      <c r="B770" s="280"/>
      <c r="C770" s="44"/>
      <c r="D770" s="44"/>
      <c r="E770" s="280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5.75" customHeight="1">
      <c r="A771" s="44"/>
      <c r="B771" s="280"/>
      <c r="C771" s="44"/>
      <c r="D771" s="44"/>
      <c r="E771" s="280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5.75" customHeight="1">
      <c r="A772" s="44"/>
      <c r="B772" s="280"/>
      <c r="C772" s="44"/>
      <c r="D772" s="44"/>
      <c r="E772" s="280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5.75" customHeight="1">
      <c r="A773" s="44"/>
      <c r="B773" s="280"/>
      <c r="C773" s="44"/>
      <c r="D773" s="44"/>
      <c r="E773" s="280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5.75" customHeight="1">
      <c r="A774" s="44"/>
      <c r="B774" s="280"/>
      <c r="C774" s="44"/>
      <c r="D774" s="44"/>
      <c r="E774" s="280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5.75" customHeight="1">
      <c r="A775" s="44"/>
      <c r="B775" s="280"/>
      <c r="C775" s="44"/>
      <c r="D775" s="44"/>
      <c r="E775" s="280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5.75" customHeight="1">
      <c r="A776" s="44"/>
      <c r="B776" s="280"/>
      <c r="C776" s="44"/>
      <c r="D776" s="44"/>
      <c r="E776" s="280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5.75" customHeight="1">
      <c r="A777" s="44"/>
      <c r="B777" s="280"/>
      <c r="C777" s="44"/>
      <c r="D777" s="44"/>
      <c r="E777" s="280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5.75" customHeight="1">
      <c r="A778" s="44"/>
      <c r="B778" s="280"/>
      <c r="C778" s="44"/>
      <c r="D778" s="44"/>
      <c r="E778" s="280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5.75" customHeight="1">
      <c r="A779" s="44"/>
      <c r="B779" s="280"/>
      <c r="C779" s="44"/>
      <c r="D779" s="44"/>
      <c r="E779" s="280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5.75" customHeight="1">
      <c r="A780" s="44"/>
      <c r="B780" s="280"/>
      <c r="C780" s="44"/>
      <c r="D780" s="44"/>
      <c r="E780" s="280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5.75" customHeight="1">
      <c r="A781" s="44"/>
      <c r="B781" s="280"/>
      <c r="C781" s="44"/>
      <c r="D781" s="44"/>
      <c r="E781" s="280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5.75" customHeight="1">
      <c r="A782" s="44"/>
      <c r="B782" s="280"/>
      <c r="C782" s="44"/>
      <c r="D782" s="44"/>
      <c r="E782" s="280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5.75" customHeight="1">
      <c r="A783" s="44"/>
      <c r="B783" s="280"/>
      <c r="C783" s="44"/>
      <c r="D783" s="44"/>
      <c r="E783" s="280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5.75" customHeight="1">
      <c r="A784" s="44"/>
      <c r="B784" s="280"/>
      <c r="C784" s="44"/>
      <c r="D784" s="44"/>
      <c r="E784" s="280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5.75" customHeight="1">
      <c r="A785" s="44"/>
      <c r="B785" s="280"/>
      <c r="C785" s="44"/>
      <c r="D785" s="44"/>
      <c r="E785" s="280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5.75" customHeight="1">
      <c r="A786" s="44"/>
      <c r="B786" s="280"/>
      <c r="C786" s="44"/>
      <c r="D786" s="44"/>
      <c r="E786" s="280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5.75" customHeight="1">
      <c r="A787" s="44"/>
      <c r="B787" s="280"/>
      <c r="C787" s="44"/>
      <c r="D787" s="44"/>
      <c r="E787" s="280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5.75" customHeight="1">
      <c r="A788" s="44"/>
      <c r="B788" s="280"/>
      <c r="C788" s="44"/>
      <c r="D788" s="44"/>
      <c r="E788" s="280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5.75" customHeight="1">
      <c r="A789" s="44"/>
      <c r="B789" s="280"/>
      <c r="C789" s="44"/>
      <c r="D789" s="44"/>
      <c r="E789" s="280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5.75" customHeight="1">
      <c r="A790" s="44"/>
      <c r="B790" s="280"/>
      <c r="C790" s="44"/>
      <c r="D790" s="44"/>
      <c r="E790" s="280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5.75" customHeight="1">
      <c r="A791" s="44"/>
      <c r="B791" s="280"/>
      <c r="C791" s="44"/>
      <c r="D791" s="44"/>
      <c r="E791" s="280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5.75" customHeight="1">
      <c r="A792" s="44"/>
      <c r="B792" s="280"/>
      <c r="C792" s="44"/>
      <c r="D792" s="44"/>
      <c r="E792" s="280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5.75" customHeight="1">
      <c r="A793" s="44"/>
      <c r="B793" s="280"/>
      <c r="C793" s="44"/>
      <c r="D793" s="44"/>
      <c r="E793" s="280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5.75" customHeight="1">
      <c r="A794" s="44"/>
      <c r="B794" s="280"/>
      <c r="C794" s="44"/>
      <c r="D794" s="44"/>
      <c r="E794" s="280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5.75" customHeight="1">
      <c r="A795" s="44"/>
      <c r="B795" s="280"/>
      <c r="C795" s="44"/>
      <c r="D795" s="44"/>
      <c r="E795" s="280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5.75" customHeight="1">
      <c r="A796" s="44"/>
      <c r="B796" s="280"/>
      <c r="C796" s="44"/>
      <c r="D796" s="44"/>
      <c r="E796" s="280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5.75" customHeight="1">
      <c r="A797" s="44"/>
      <c r="B797" s="280"/>
      <c r="C797" s="44"/>
      <c r="D797" s="44"/>
      <c r="E797" s="280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5.75" customHeight="1">
      <c r="A798" s="44"/>
      <c r="B798" s="280"/>
      <c r="C798" s="44"/>
      <c r="D798" s="44"/>
      <c r="E798" s="280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5.75" customHeight="1">
      <c r="A799" s="44"/>
      <c r="B799" s="280"/>
      <c r="C799" s="44"/>
      <c r="D799" s="44"/>
      <c r="E799" s="280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5.75" customHeight="1">
      <c r="A800" s="44"/>
      <c r="B800" s="280"/>
      <c r="C800" s="44"/>
      <c r="D800" s="44"/>
      <c r="E800" s="280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5.75" customHeight="1">
      <c r="A801" s="44"/>
      <c r="B801" s="280"/>
      <c r="C801" s="44"/>
      <c r="D801" s="44"/>
      <c r="E801" s="280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5.75" customHeight="1">
      <c r="A802" s="44"/>
      <c r="B802" s="280"/>
      <c r="C802" s="44"/>
      <c r="D802" s="44"/>
      <c r="E802" s="280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5.75" customHeight="1">
      <c r="A803" s="44"/>
      <c r="B803" s="280"/>
      <c r="C803" s="44"/>
      <c r="D803" s="44"/>
      <c r="E803" s="280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5.75" customHeight="1">
      <c r="A804" s="44"/>
      <c r="B804" s="280"/>
      <c r="C804" s="44"/>
      <c r="D804" s="44"/>
      <c r="E804" s="280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5.75" customHeight="1">
      <c r="A805" s="44"/>
      <c r="B805" s="280"/>
      <c r="C805" s="44"/>
      <c r="D805" s="44"/>
      <c r="E805" s="280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5.75" customHeight="1">
      <c r="A806" s="44"/>
      <c r="B806" s="280"/>
      <c r="C806" s="44"/>
      <c r="D806" s="44"/>
      <c r="E806" s="280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5.75" customHeight="1">
      <c r="A807" s="44"/>
      <c r="B807" s="280"/>
      <c r="C807" s="44"/>
      <c r="D807" s="44"/>
      <c r="E807" s="280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5.75" customHeight="1">
      <c r="A808" s="44"/>
      <c r="B808" s="280"/>
      <c r="C808" s="44"/>
      <c r="D808" s="44"/>
      <c r="E808" s="280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5.75" customHeight="1">
      <c r="A809" s="44"/>
      <c r="B809" s="280"/>
      <c r="C809" s="44"/>
      <c r="D809" s="44"/>
      <c r="E809" s="280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5.75" customHeight="1">
      <c r="A810" s="44"/>
      <c r="B810" s="280"/>
      <c r="C810" s="44"/>
      <c r="D810" s="44"/>
      <c r="E810" s="280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5.75" customHeight="1">
      <c r="A811" s="44"/>
      <c r="B811" s="280"/>
      <c r="C811" s="44"/>
      <c r="D811" s="44"/>
      <c r="E811" s="280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5.75" customHeight="1">
      <c r="A812" s="44"/>
      <c r="B812" s="280"/>
      <c r="C812" s="44"/>
      <c r="D812" s="44"/>
      <c r="E812" s="280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5.75" customHeight="1">
      <c r="A813" s="44"/>
      <c r="B813" s="280"/>
      <c r="C813" s="44"/>
      <c r="D813" s="44"/>
      <c r="E813" s="280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5.75" customHeight="1">
      <c r="A814" s="44"/>
      <c r="B814" s="280"/>
      <c r="C814" s="44"/>
      <c r="D814" s="44"/>
      <c r="E814" s="280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5.75" customHeight="1">
      <c r="A815" s="44"/>
      <c r="B815" s="280"/>
      <c r="C815" s="44"/>
      <c r="D815" s="44"/>
      <c r="E815" s="280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5.75" customHeight="1">
      <c r="A816" s="44"/>
      <c r="B816" s="280"/>
      <c r="C816" s="44"/>
      <c r="D816" s="44"/>
      <c r="E816" s="280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5.75" customHeight="1">
      <c r="A817" s="44"/>
      <c r="B817" s="280"/>
      <c r="C817" s="44"/>
      <c r="D817" s="44"/>
      <c r="E817" s="280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5.75" customHeight="1">
      <c r="A818" s="44"/>
      <c r="B818" s="280"/>
      <c r="C818" s="44"/>
      <c r="D818" s="44"/>
      <c r="E818" s="280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5.75" customHeight="1">
      <c r="A819" s="44"/>
      <c r="B819" s="280"/>
      <c r="C819" s="44"/>
      <c r="D819" s="44"/>
      <c r="E819" s="280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5.75" customHeight="1">
      <c r="A820" s="44"/>
      <c r="B820" s="280"/>
      <c r="C820" s="44"/>
      <c r="D820" s="44"/>
      <c r="E820" s="280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5.75" customHeight="1">
      <c r="A821" s="44"/>
      <c r="B821" s="280"/>
      <c r="C821" s="44"/>
      <c r="D821" s="44"/>
      <c r="E821" s="280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5.75" customHeight="1">
      <c r="A822" s="44"/>
      <c r="B822" s="280"/>
      <c r="C822" s="44"/>
      <c r="D822" s="44"/>
      <c r="E822" s="280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5.75" customHeight="1">
      <c r="A823" s="44"/>
      <c r="B823" s="280"/>
      <c r="C823" s="44"/>
      <c r="D823" s="44"/>
      <c r="E823" s="280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5.75" customHeight="1">
      <c r="A824" s="44"/>
      <c r="B824" s="280"/>
      <c r="C824" s="44"/>
      <c r="D824" s="44"/>
      <c r="E824" s="280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5.75" customHeight="1">
      <c r="A825" s="44"/>
      <c r="B825" s="280"/>
      <c r="C825" s="44"/>
      <c r="D825" s="44"/>
      <c r="E825" s="280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5.75" customHeight="1">
      <c r="A826" s="44"/>
      <c r="B826" s="280"/>
      <c r="C826" s="44"/>
      <c r="D826" s="44"/>
      <c r="E826" s="280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5.75" customHeight="1">
      <c r="A827" s="44"/>
      <c r="B827" s="280"/>
      <c r="C827" s="44"/>
      <c r="D827" s="44"/>
      <c r="E827" s="280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5.75" customHeight="1">
      <c r="A828" s="44"/>
      <c r="B828" s="280"/>
      <c r="C828" s="44"/>
      <c r="D828" s="44"/>
      <c r="E828" s="280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5.75" customHeight="1">
      <c r="A829" s="44"/>
      <c r="B829" s="280"/>
      <c r="C829" s="44"/>
      <c r="D829" s="44"/>
      <c r="E829" s="280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5.75" customHeight="1">
      <c r="A830" s="44"/>
      <c r="B830" s="280"/>
      <c r="C830" s="44"/>
      <c r="D830" s="44"/>
      <c r="E830" s="280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5.75" customHeight="1">
      <c r="A831" s="44"/>
      <c r="B831" s="280"/>
      <c r="C831" s="44"/>
      <c r="D831" s="44"/>
      <c r="E831" s="280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5.75" customHeight="1">
      <c r="A832" s="44"/>
      <c r="B832" s="280"/>
      <c r="C832" s="44"/>
      <c r="D832" s="44"/>
      <c r="E832" s="280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5.75" customHeight="1">
      <c r="A833" s="44"/>
      <c r="B833" s="280"/>
      <c r="C833" s="44"/>
      <c r="D833" s="44"/>
      <c r="E833" s="280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5.75" customHeight="1">
      <c r="A834" s="44"/>
      <c r="B834" s="280"/>
      <c r="C834" s="44"/>
      <c r="D834" s="44"/>
      <c r="E834" s="280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5.75" customHeight="1">
      <c r="A835" s="44"/>
      <c r="B835" s="280"/>
      <c r="C835" s="44"/>
      <c r="D835" s="44"/>
      <c r="E835" s="280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5.75" customHeight="1">
      <c r="A836" s="44"/>
      <c r="B836" s="280"/>
      <c r="C836" s="44"/>
      <c r="D836" s="44"/>
      <c r="E836" s="280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5.75" customHeight="1">
      <c r="A837" s="44"/>
      <c r="B837" s="280"/>
      <c r="C837" s="44"/>
      <c r="D837" s="44"/>
      <c r="E837" s="280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5.75" customHeight="1">
      <c r="A838" s="44"/>
      <c r="B838" s="280"/>
      <c r="C838" s="44"/>
      <c r="D838" s="44"/>
      <c r="E838" s="280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5.75" customHeight="1">
      <c r="A839" s="44"/>
      <c r="B839" s="280"/>
      <c r="C839" s="44"/>
      <c r="D839" s="44"/>
      <c r="E839" s="280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5.75" customHeight="1">
      <c r="A840" s="44"/>
      <c r="B840" s="280"/>
      <c r="C840" s="44"/>
      <c r="D840" s="44"/>
      <c r="E840" s="280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5.75" customHeight="1">
      <c r="A841" s="44"/>
      <c r="B841" s="280"/>
      <c r="C841" s="44"/>
      <c r="D841" s="44"/>
      <c r="E841" s="280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5.75" customHeight="1">
      <c r="A842" s="44"/>
      <c r="B842" s="280"/>
      <c r="C842" s="44"/>
      <c r="D842" s="44"/>
      <c r="E842" s="280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5.75" customHeight="1">
      <c r="A843" s="44"/>
      <c r="B843" s="280"/>
      <c r="C843" s="44"/>
      <c r="D843" s="44"/>
      <c r="E843" s="280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5.75" customHeight="1">
      <c r="A844" s="44"/>
      <c r="B844" s="280"/>
      <c r="C844" s="44"/>
      <c r="D844" s="44"/>
      <c r="E844" s="280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5.75" customHeight="1">
      <c r="A845" s="44"/>
      <c r="B845" s="280"/>
      <c r="C845" s="44"/>
      <c r="D845" s="44"/>
      <c r="E845" s="280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5.75" customHeight="1">
      <c r="A846" s="44"/>
      <c r="B846" s="280"/>
      <c r="C846" s="44"/>
      <c r="D846" s="44"/>
      <c r="E846" s="280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5.75" customHeight="1">
      <c r="A847" s="44"/>
      <c r="B847" s="280"/>
      <c r="C847" s="44"/>
      <c r="D847" s="44"/>
      <c r="E847" s="280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5.75" customHeight="1">
      <c r="A848" s="44"/>
      <c r="B848" s="280"/>
      <c r="C848" s="44"/>
      <c r="D848" s="44"/>
      <c r="E848" s="280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5.75" customHeight="1">
      <c r="A849" s="44"/>
      <c r="B849" s="280"/>
      <c r="C849" s="44"/>
      <c r="D849" s="44"/>
      <c r="E849" s="280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5.75" customHeight="1">
      <c r="A850" s="44"/>
      <c r="B850" s="280"/>
      <c r="C850" s="44"/>
      <c r="D850" s="44"/>
      <c r="E850" s="280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5.75" customHeight="1">
      <c r="A851" s="44"/>
      <c r="B851" s="280"/>
      <c r="C851" s="44"/>
      <c r="D851" s="44"/>
      <c r="E851" s="280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5.75" customHeight="1">
      <c r="A852" s="44"/>
      <c r="B852" s="280"/>
      <c r="C852" s="44"/>
      <c r="D852" s="44"/>
      <c r="E852" s="280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5.75" customHeight="1">
      <c r="A853" s="44"/>
      <c r="B853" s="280"/>
      <c r="C853" s="44"/>
      <c r="D853" s="44"/>
      <c r="E853" s="280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5.75" customHeight="1">
      <c r="A854" s="44"/>
      <c r="B854" s="280"/>
      <c r="C854" s="44"/>
      <c r="D854" s="44"/>
      <c r="E854" s="280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5.75" customHeight="1">
      <c r="A855" s="44"/>
      <c r="B855" s="280"/>
      <c r="C855" s="44"/>
      <c r="D855" s="44"/>
      <c r="E855" s="280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5.75" customHeight="1">
      <c r="A856" s="44"/>
      <c r="B856" s="280"/>
      <c r="C856" s="44"/>
      <c r="D856" s="44"/>
      <c r="E856" s="280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5.75" customHeight="1">
      <c r="A857" s="44"/>
      <c r="B857" s="280"/>
      <c r="C857" s="44"/>
      <c r="D857" s="44"/>
      <c r="E857" s="280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5.75" customHeight="1">
      <c r="A858" s="44"/>
      <c r="B858" s="280"/>
      <c r="C858" s="44"/>
      <c r="D858" s="44"/>
      <c r="E858" s="280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5.75" customHeight="1">
      <c r="A859" s="44"/>
      <c r="B859" s="280"/>
      <c r="C859" s="44"/>
      <c r="D859" s="44"/>
      <c r="E859" s="280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5.75" customHeight="1">
      <c r="A860" s="44"/>
      <c r="B860" s="280"/>
      <c r="C860" s="44"/>
      <c r="D860" s="44"/>
      <c r="E860" s="280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5.75" customHeight="1">
      <c r="A861" s="44"/>
      <c r="B861" s="280"/>
      <c r="C861" s="44"/>
      <c r="D861" s="44"/>
      <c r="E861" s="280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5.75" customHeight="1">
      <c r="A862" s="44"/>
      <c r="B862" s="280"/>
      <c r="C862" s="44"/>
      <c r="D862" s="44"/>
      <c r="E862" s="280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5.75" customHeight="1">
      <c r="A863" s="44"/>
      <c r="B863" s="280"/>
      <c r="C863" s="44"/>
      <c r="D863" s="44"/>
      <c r="E863" s="280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5.75" customHeight="1">
      <c r="A864" s="44"/>
      <c r="B864" s="280"/>
      <c r="C864" s="44"/>
      <c r="D864" s="44"/>
      <c r="E864" s="280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5.75" customHeight="1">
      <c r="A865" s="44"/>
      <c r="B865" s="280"/>
      <c r="C865" s="44"/>
      <c r="D865" s="44"/>
      <c r="E865" s="280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5.75" customHeight="1">
      <c r="A866" s="44"/>
      <c r="B866" s="280"/>
      <c r="C866" s="44"/>
      <c r="D866" s="44"/>
      <c r="E866" s="280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5.75" customHeight="1">
      <c r="A867" s="44"/>
      <c r="B867" s="280"/>
      <c r="C867" s="44"/>
      <c r="D867" s="44"/>
      <c r="E867" s="280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5.75" customHeight="1">
      <c r="A868" s="44"/>
      <c r="B868" s="280"/>
      <c r="C868" s="44"/>
      <c r="D868" s="44"/>
      <c r="E868" s="280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5.75" customHeight="1">
      <c r="A869" s="44"/>
      <c r="B869" s="280"/>
      <c r="C869" s="44"/>
      <c r="D869" s="44"/>
      <c r="E869" s="280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5.75" customHeight="1">
      <c r="A870" s="44"/>
      <c r="B870" s="280"/>
      <c r="C870" s="44"/>
      <c r="D870" s="44"/>
      <c r="E870" s="280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5.75" customHeight="1">
      <c r="A871" s="44"/>
      <c r="B871" s="280"/>
      <c r="C871" s="44"/>
      <c r="D871" s="44"/>
      <c r="E871" s="280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5.75" customHeight="1">
      <c r="A872" s="44"/>
      <c r="B872" s="280"/>
      <c r="C872" s="44"/>
      <c r="D872" s="44"/>
      <c r="E872" s="280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5.75" customHeight="1">
      <c r="A873" s="44"/>
      <c r="B873" s="280"/>
      <c r="C873" s="44"/>
      <c r="D873" s="44"/>
      <c r="E873" s="280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5.75" customHeight="1">
      <c r="A874" s="44"/>
      <c r="B874" s="280"/>
      <c r="C874" s="44"/>
      <c r="D874" s="44"/>
      <c r="E874" s="280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5.75" customHeight="1">
      <c r="A875" s="44"/>
      <c r="B875" s="280"/>
      <c r="C875" s="44"/>
      <c r="D875" s="44"/>
      <c r="E875" s="280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5.75" customHeight="1">
      <c r="A876" s="44"/>
      <c r="B876" s="280"/>
      <c r="C876" s="44"/>
      <c r="D876" s="44"/>
      <c r="E876" s="280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5.75" customHeight="1">
      <c r="A877" s="44"/>
      <c r="B877" s="280"/>
      <c r="C877" s="44"/>
      <c r="D877" s="44"/>
      <c r="E877" s="280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5.75" customHeight="1">
      <c r="A878" s="44"/>
      <c r="B878" s="280"/>
      <c r="C878" s="44"/>
      <c r="D878" s="44"/>
      <c r="E878" s="280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5.75" customHeight="1">
      <c r="A879" s="44"/>
      <c r="B879" s="280"/>
      <c r="C879" s="44"/>
      <c r="D879" s="44"/>
      <c r="E879" s="280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5.75" customHeight="1">
      <c r="A880" s="44"/>
      <c r="B880" s="280"/>
      <c r="C880" s="44"/>
      <c r="D880" s="44"/>
      <c r="E880" s="280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5.75" customHeight="1">
      <c r="A881" s="44"/>
      <c r="B881" s="280"/>
      <c r="C881" s="44"/>
      <c r="D881" s="44"/>
      <c r="E881" s="280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5.75" customHeight="1">
      <c r="A882" s="44"/>
      <c r="B882" s="280"/>
      <c r="C882" s="44"/>
      <c r="D882" s="44"/>
      <c r="E882" s="280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5.75" customHeight="1">
      <c r="A883" s="44"/>
      <c r="B883" s="280"/>
      <c r="C883" s="44"/>
      <c r="D883" s="44"/>
      <c r="E883" s="280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5.75" customHeight="1">
      <c r="A884" s="44"/>
      <c r="B884" s="280"/>
      <c r="C884" s="44"/>
      <c r="D884" s="44"/>
      <c r="E884" s="280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5.75" customHeight="1">
      <c r="A885" s="44"/>
      <c r="B885" s="280"/>
      <c r="C885" s="44"/>
      <c r="D885" s="44"/>
      <c r="E885" s="280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5.75" customHeight="1">
      <c r="A886" s="44"/>
      <c r="B886" s="280"/>
      <c r="C886" s="44"/>
      <c r="D886" s="44"/>
      <c r="E886" s="280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5.75" customHeight="1">
      <c r="A887" s="44"/>
      <c r="B887" s="280"/>
      <c r="C887" s="44"/>
      <c r="D887" s="44"/>
      <c r="E887" s="280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5.75" customHeight="1">
      <c r="A888" s="44"/>
      <c r="B888" s="280"/>
      <c r="C888" s="44"/>
      <c r="D888" s="44"/>
      <c r="E888" s="280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5.75" customHeight="1">
      <c r="A889" s="44"/>
      <c r="B889" s="280"/>
      <c r="C889" s="44"/>
      <c r="D889" s="44"/>
      <c r="E889" s="280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5.75" customHeight="1">
      <c r="A890" s="44"/>
      <c r="B890" s="280"/>
      <c r="C890" s="44"/>
      <c r="D890" s="44"/>
      <c r="E890" s="280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5.75" customHeight="1">
      <c r="A891" s="44"/>
      <c r="B891" s="280"/>
      <c r="C891" s="44"/>
      <c r="D891" s="44"/>
      <c r="E891" s="280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5.75" customHeight="1">
      <c r="A892" s="44"/>
      <c r="B892" s="280"/>
      <c r="C892" s="44"/>
      <c r="D892" s="44"/>
      <c r="E892" s="280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5.75" customHeight="1">
      <c r="A893" s="44"/>
      <c r="B893" s="280"/>
      <c r="C893" s="44"/>
      <c r="D893" s="44"/>
      <c r="E893" s="280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5.75" customHeight="1">
      <c r="A894" s="44"/>
      <c r="B894" s="280"/>
      <c r="C894" s="44"/>
      <c r="D894" s="44"/>
      <c r="E894" s="280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5.75" customHeight="1">
      <c r="A895" s="44"/>
      <c r="B895" s="280"/>
      <c r="C895" s="44"/>
      <c r="D895" s="44"/>
      <c r="E895" s="280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5.75" customHeight="1">
      <c r="A896" s="44"/>
      <c r="B896" s="280"/>
      <c r="C896" s="44"/>
      <c r="D896" s="44"/>
      <c r="E896" s="280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5.75" customHeight="1">
      <c r="A897" s="44"/>
      <c r="B897" s="280"/>
      <c r="C897" s="44"/>
      <c r="D897" s="44"/>
      <c r="E897" s="280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5.75" customHeight="1">
      <c r="A898" s="44"/>
      <c r="B898" s="280"/>
      <c r="C898" s="44"/>
      <c r="D898" s="44"/>
      <c r="E898" s="280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5.75" customHeight="1">
      <c r="A899" s="44"/>
      <c r="B899" s="280"/>
      <c r="C899" s="44"/>
      <c r="D899" s="44"/>
      <c r="E899" s="280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5.75" customHeight="1">
      <c r="A900" s="44"/>
      <c r="B900" s="280"/>
      <c r="C900" s="44"/>
      <c r="D900" s="44"/>
      <c r="E900" s="280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5.75" customHeight="1">
      <c r="A901" s="44"/>
      <c r="B901" s="280"/>
      <c r="C901" s="44"/>
      <c r="D901" s="44"/>
      <c r="E901" s="280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5.75" customHeight="1">
      <c r="A902" s="44"/>
      <c r="B902" s="280"/>
      <c r="C902" s="44"/>
      <c r="D902" s="44"/>
      <c r="E902" s="280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5.75" customHeight="1">
      <c r="A903" s="44"/>
      <c r="B903" s="280"/>
      <c r="C903" s="44"/>
      <c r="D903" s="44"/>
      <c r="E903" s="280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5.75" customHeight="1">
      <c r="A904" s="44"/>
      <c r="B904" s="280"/>
      <c r="C904" s="44"/>
      <c r="D904" s="44"/>
      <c r="E904" s="280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5.75" customHeight="1">
      <c r="A905" s="44"/>
      <c r="B905" s="280"/>
      <c r="C905" s="44"/>
      <c r="D905" s="44"/>
      <c r="E905" s="280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5.75" customHeight="1">
      <c r="A906" s="44"/>
      <c r="B906" s="280"/>
      <c r="C906" s="44"/>
      <c r="D906" s="44"/>
      <c r="E906" s="280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5.75" customHeight="1">
      <c r="A907" s="44"/>
      <c r="B907" s="280"/>
      <c r="C907" s="44"/>
      <c r="D907" s="44"/>
      <c r="E907" s="280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5.75" customHeight="1">
      <c r="A908" s="44"/>
      <c r="B908" s="280"/>
      <c r="C908" s="44"/>
      <c r="D908" s="44"/>
      <c r="E908" s="280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5.75" customHeight="1">
      <c r="A909" s="44"/>
      <c r="B909" s="280"/>
      <c r="C909" s="44"/>
      <c r="D909" s="44"/>
      <c r="E909" s="280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5.75" customHeight="1">
      <c r="A910" s="44"/>
      <c r="B910" s="280"/>
      <c r="C910" s="44"/>
      <c r="D910" s="44"/>
      <c r="E910" s="280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5.75" customHeight="1">
      <c r="A911" s="44"/>
      <c r="B911" s="280"/>
      <c r="C911" s="44"/>
      <c r="D911" s="44"/>
      <c r="E911" s="280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5.75" customHeight="1">
      <c r="A912" s="44"/>
      <c r="B912" s="280"/>
      <c r="C912" s="44"/>
      <c r="D912" s="44"/>
      <c r="E912" s="280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5.75" customHeight="1">
      <c r="A913" s="44"/>
      <c r="B913" s="280"/>
      <c r="C913" s="44"/>
      <c r="D913" s="44"/>
      <c r="E913" s="280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5.75" customHeight="1">
      <c r="A914" s="44"/>
      <c r="B914" s="280"/>
      <c r="C914" s="44"/>
      <c r="D914" s="44"/>
      <c r="E914" s="280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5.75" customHeight="1">
      <c r="A915" s="44"/>
      <c r="B915" s="280"/>
      <c r="C915" s="44"/>
      <c r="D915" s="44"/>
      <c r="E915" s="280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5.75" customHeight="1">
      <c r="A916" s="44"/>
      <c r="B916" s="280"/>
      <c r="C916" s="44"/>
      <c r="D916" s="44"/>
      <c r="E916" s="280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5.75" customHeight="1">
      <c r="A917" s="44"/>
      <c r="B917" s="280"/>
      <c r="C917" s="44"/>
      <c r="D917" s="44"/>
      <c r="E917" s="280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5.75" customHeight="1">
      <c r="A918" s="44"/>
      <c r="B918" s="280"/>
      <c r="C918" s="44"/>
      <c r="D918" s="44"/>
      <c r="E918" s="280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5.75" customHeight="1">
      <c r="A919" s="44"/>
      <c r="B919" s="280"/>
      <c r="C919" s="44"/>
      <c r="D919" s="44"/>
      <c r="E919" s="280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5.75" customHeight="1">
      <c r="A920" s="44"/>
      <c r="B920" s="280"/>
      <c r="C920" s="44"/>
      <c r="D920" s="44"/>
      <c r="E920" s="280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5.75" customHeight="1">
      <c r="A921" s="44"/>
      <c r="B921" s="280"/>
      <c r="C921" s="44"/>
      <c r="D921" s="44"/>
      <c r="E921" s="280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5.75" customHeight="1">
      <c r="A922" s="44"/>
      <c r="B922" s="280"/>
      <c r="C922" s="44"/>
      <c r="D922" s="44"/>
      <c r="E922" s="280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5.75" customHeight="1">
      <c r="A923" s="44"/>
      <c r="B923" s="280"/>
      <c r="C923" s="44"/>
      <c r="D923" s="44"/>
      <c r="E923" s="280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5.75" customHeight="1">
      <c r="A924" s="44"/>
      <c r="B924" s="280"/>
      <c r="C924" s="44"/>
      <c r="D924" s="44"/>
      <c r="E924" s="280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5.75" customHeight="1">
      <c r="A925" s="44"/>
      <c r="B925" s="280"/>
      <c r="C925" s="44"/>
      <c r="D925" s="44"/>
      <c r="E925" s="280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5.75" customHeight="1">
      <c r="A926" s="44"/>
      <c r="B926" s="280"/>
      <c r="C926" s="44"/>
      <c r="D926" s="44"/>
      <c r="E926" s="280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5.75" customHeight="1">
      <c r="A927" s="44"/>
      <c r="B927" s="280"/>
      <c r="C927" s="44"/>
      <c r="D927" s="44"/>
      <c r="E927" s="280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5.75" customHeight="1">
      <c r="A928" s="44"/>
      <c r="B928" s="280"/>
      <c r="C928" s="44"/>
      <c r="D928" s="44"/>
      <c r="E928" s="280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5.75" customHeight="1">
      <c r="A929" s="44"/>
      <c r="B929" s="280"/>
      <c r="C929" s="44"/>
      <c r="D929" s="44"/>
      <c r="E929" s="280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5.75" customHeight="1">
      <c r="A930" s="44"/>
      <c r="B930" s="280"/>
      <c r="C930" s="44"/>
      <c r="D930" s="44"/>
      <c r="E930" s="280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5.75" customHeight="1">
      <c r="A931" s="44"/>
      <c r="B931" s="280"/>
      <c r="C931" s="44"/>
      <c r="D931" s="44"/>
      <c r="E931" s="280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5.75" customHeight="1">
      <c r="A932" s="44"/>
      <c r="B932" s="280"/>
      <c r="C932" s="44"/>
      <c r="D932" s="44"/>
      <c r="E932" s="280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5.75" customHeight="1">
      <c r="A933" s="44"/>
      <c r="B933" s="280"/>
      <c r="C933" s="44"/>
      <c r="D933" s="44"/>
      <c r="E933" s="280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5.75" customHeight="1">
      <c r="A934" s="44"/>
      <c r="B934" s="280"/>
      <c r="C934" s="44"/>
      <c r="D934" s="44"/>
      <c r="E934" s="280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5.75" customHeight="1">
      <c r="A935" s="44"/>
      <c r="B935" s="280"/>
      <c r="C935" s="44"/>
      <c r="D935" s="44"/>
      <c r="E935" s="280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5.75" customHeight="1">
      <c r="A936" s="44"/>
      <c r="B936" s="280"/>
      <c r="C936" s="44"/>
      <c r="D936" s="44"/>
      <c r="E936" s="280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5.75" customHeight="1">
      <c r="A937" s="44"/>
      <c r="B937" s="280"/>
      <c r="C937" s="44"/>
      <c r="D937" s="44"/>
      <c r="E937" s="280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5.75" customHeight="1">
      <c r="A938" s="44"/>
      <c r="B938" s="280"/>
      <c r="C938" s="44"/>
      <c r="D938" s="44"/>
      <c r="E938" s="280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5.75" customHeight="1">
      <c r="A939" s="44"/>
      <c r="B939" s="280"/>
      <c r="C939" s="44"/>
      <c r="D939" s="44"/>
      <c r="E939" s="280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5.75" customHeight="1">
      <c r="A940" s="44"/>
      <c r="B940" s="280"/>
      <c r="C940" s="44"/>
      <c r="D940" s="44"/>
      <c r="E940" s="280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5.75" customHeight="1">
      <c r="A941" s="44"/>
      <c r="B941" s="280"/>
      <c r="C941" s="44"/>
      <c r="D941" s="44"/>
      <c r="E941" s="280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5.75" customHeight="1">
      <c r="A942" s="44"/>
      <c r="B942" s="280"/>
      <c r="C942" s="44"/>
      <c r="D942" s="44"/>
      <c r="E942" s="280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5.75" customHeight="1">
      <c r="A943" s="44"/>
      <c r="B943" s="280"/>
      <c r="C943" s="44"/>
      <c r="D943" s="44"/>
      <c r="E943" s="280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5.75" customHeight="1">
      <c r="A944" s="44"/>
      <c r="B944" s="280"/>
      <c r="C944" s="44"/>
      <c r="D944" s="44"/>
      <c r="E944" s="280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5.75" customHeight="1">
      <c r="A945" s="44"/>
      <c r="B945" s="280"/>
      <c r="C945" s="44"/>
      <c r="D945" s="44"/>
      <c r="E945" s="280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5.75" customHeight="1">
      <c r="A946" s="44"/>
      <c r="B946" s="280"/>
      <c r="C946" s="44"/>
      <c r="D946" s="44"/>
      <c r="E946" s="280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5.75" customHeight="1">
      <c r="A947" s="44"/>
      <c r="B947" s="280"/>
      <c r="C947" s="44"/>
      <c r="D947" s="44"/>
      <c r="E947" s="280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5.75" customHeight="1">
      <c r="A948" s="44"/>
      <c r="B948" s="280"/>
      <c r="C948" s="44"/>
      <c r="D948" s="44"/>
      <c r="E948" s="280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5.75" customHeight="1">
      <c r="A949" s="44"/>
      <c r="B949" s="280"/>
      <c r="C949" s="44"/>
      <c r="D949" s="44"/>
      <c r="E949" s="280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5.75" customHeight="1">
      <c r="A950" s="44"/>
      <c r="B950" s="280"/>
      <c r="C950" s="44"/>
      <c r="D950" s="44"/>
      <c r="E950" s="280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5.75" customHeight="1">
      <c r="A951" s="44"/>
      <c r="B951" s="280"/>
      <c r="C951" s="44"/>
      <c r="D951" s="44"/>
      <c r="E951" s="280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5.75" customHeight="1">
      <c r="A952" s="44"/>
      <c r="B952" s="280"/>
      <c r="C952" s="44"/>
      <c r="D952" s="44"/>
      <c r="E952" s="280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5.75" customHeight="1">
      <c r="A953" s="44"/>
      <c r="B953" s="280"/>
      <c r="C953" s="44"/>
      <c r="D953" s="44"/>
      <c r="E953" s="280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5.75" customHeight="1">
      <c r="A954" s="44"/>
      <c r="B954" s="280"/>
      <c r="C954" s="44"/>
      <c r="D954" s="44"/>
      <c r="E954" s="280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5.75" customHeight="1">
      <c r="A955" s="44"/>
      <c r="B955" s="280"/>
      <c r="C955" s="44"/>
      <c r="D955" s="44"/>
      <c r="E955" s="280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5.75" customHeight="1">
      <c r="A956" s="44"/>
      <c r="B956" s="280"/>
      <c r="C956" s="44"/>
      <c r="D956" s="44"/>
      <c r="E956" s="280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5.75" customHeight="1">
      <c r="A957" s="44"/>
      <c r="B957" s="280"/>
      <c r="C957" s="44"/>
      <c r="D957" s="44"/>
      <c r="E957" s="280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5.75" customHeight="1">
      <c r="A958" s="44"/>
      <c r="B958" s="280"/>
      <c r="C958" s="44"/>
      <c r="D958" s="44"/>
      <c r="E958" s="280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5.75" customHeight="1">
      <c r="A959" s="44"/>
      <c r="B959" s="280"/>
      <c r="C959" s="44"/>
      <c r="D959" s="44"/>
      <c r="E959" s="280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5.75" customHeight="1">
      <c r="A960" s="44"/>
      <c r="B960" s="280"/>
      <c r="C960" s="44"/>
      <c r="D960" s="44"/>
      <c r="E960" s="280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5.75" customHeight="1">
      <c r="A961" s="44"/>
      <c r="B961" s="280"/>
      <c r="C961" s="44"/>
      <c r="D961" s="44"/>
      <c r="E961" s="280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5.75" customHeight="1">
      <c r="A962" s="44"/>
      <c r="B962" s="280"/>
      <c r="C962" s="44"/>
      <c r="D962" s="44"/>
      <c r="E962" s="280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5.75" customHeight="1">
      <c r="A963" s="44"/>
      <c r="B963" s="280"/>
      <c r="C963" s="44"/>
      <c r="D963" s="44"/>
      <c r="E963" s="280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5.75" customHeight="1">
      <c r="A964" s="44"/>
      <c r="B964" s="280"/>
      <c r="C964" s="44"/>
      <c r="D964" s="44"/>
      <c r="E964" s="280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5.75" customHeight="1">
      <c r="A965" s="44"/>
      <c r="B965" s="280"/>
      <c r="C965" s="44"/>
      <c r="D965" s="44"/>
      <c r="E965" s="280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5.75" customHeight="1">
      <c r="A966" s="44"/>
      <c r="B966" s="280"/>
      <c r="C966" s="44"/>
      <c r="D966" s="44"/>
      <c r="E966" s="280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5.75" customHeight="1">
      <c r="A967" s="44"/>
      <c r="B967" s="280"/>
      <c r="C967" s="44"/>
      <c r="D967" s="44"/>
      <c r="E967" s="280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5.75" customHeight="1">
      <c r="A968" s="44"/>
      <c r="B968" s="280"/>
      <c r="C968" s="44"/>
      <c r="D968" s="44"/>
      <c r="E968" s="280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5.75" customHeight="1">
      <c r="A969" s="44"/>
      <c r="B969" s="280"/>
      <c r="C969" s="44"/>
      <c r="D969" s="44"/>
      <c r="E969" s="280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5.75" customHeight="1">
      <c r="A970" s="44"/>
      <c r="B970" s="280"/>
      <c r="C970" s="44"/>
      <c r="D970" s="44"/>
      <c r="E970" s="280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5.75" customHeight="1">
      <c r="A971" s="44"/>
      <c r="B971" s="280"/>
      <c r="C971" s="44"/>
      <c r="D971" s="44"/>
      <c r="E971" s="280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5.75" customHeight="1">
      <c r="A972" s="44"/>
      <c r="B972" s="280"/>
      <c r="C972" s="44"/>
      <c r="D972" s="44"/>
      <c r="E972" s="280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5.75" customHeight="1">
      <c r="A973" s="44"/>
      <c r="B973" s="280"/>
      <c r="C973" s="44"/>
      <c r="D973" s="44"/>
      <c r="E973" s="280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5.75" customHeight="1">
      <c r="A974" s="44"/>
      <c r="B974" s="280"/>
      <c r="C974" s="44"/>
      <c r="D974" s="44"/>
      <c r="E974" s="280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5.75" customHeight="1">
      <c r="A975" s="44"/>
      <c r="B975" s="280"/>
      <c r="C975" s="44"/>
      <c r="D975" s="44"/>
      <c r="E975" s="280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5.75" customHeight="1">
      <c r="A976" s="44"/>
      <c r="B976" s="280"/>
      <c r="C976" s="44"/>
      <c r="D976" s="44"/>
      <c r="E976" s="280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5.75" customHeight="1">
      <c r="A977" s="44"/>
      <c r="B977" s="280"/>
      <c r="C977" s="44"/>
      <c r="D977" s="44"/>
      <c r="E977" s="280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5.75" customHeight="1">
      <c r="A978" s="44"/>
      <c r="B978" s="280"/>
      <c r="C978" s="44"/>
      <c r="D978" s="44"/>
      <c r="E978" s="280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5.75" customHeight="1">
      <c r="A979" s="44"/>
      <c r="B979" s="280"/>
      <c r="C979" s="44"/>
      <c r="D979" s="44"/>
      <c r="E979" s="280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5.75" customHeight="1">
      <c r="A980" s="44"/>
      <c r="B980" s="280"/>
      <c r="C980" s="44"/>
      <c r="D980" s="44"/>
      <c r="E980" s="280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5.75" customHeight="1">
      <c r="A981" s="44"/>
      <c r="B981" s="280"/>
      <c r="C981" s="44"/>
      <c r="D981" s="44"/>
      <c r="E981" s="280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5.75" customHeight="1">
      <c r="A982" s="44"/>
      <c r="B982" s="280"/>
      <c r="C982" s="44"/>
      <c r="D982" s="44"/>
      <c r="E982" s="280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5.75" customHeight="1">
      <c r="A983" s="44"/>
      <c r="B983" s="280"/>
      <c r="C983" s="44"/>
      <c r="D983" s="44"/>
      <c r="E983" s="280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5.75" customHeight="1">
      <c r="A984" s="44"/>
      <c r="B984" s="280"/>
      <c r="C984" s="44"/>
      <c r="D984" s="44"/>
      <c r="E984" s="280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5.75" customHeight="1">
      <c r="A985" s="44"/>
      <c r="B985" s="280"/>
      <c r="C985" s="44"/>
      <c r="D985" s="44"/>
      <c r="E985" s="280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5.75" customHeight="1">
      <c r="A986" s="44"/>
      <c r="B986" s="280"/>
      <c r="C986" s="44"/>
      <c r="D986" s="44"/>
      <c r="E986" s="280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5.75" customHeight="1">
      <c r="A987" s="44"/>
      <c r="B987" s="280"/>
      <c r="C987" s="44"/>
      <c r="D987" s="44"/>
      <c r="E987" s="280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5.75" customHeight="1">
      <c r="A988" s="44"/>
      <c r="B988" s="280"/>
      <c r="C988" s="44"/>
      <c r="D988" s="44"/>
      <c r="E988" s="280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5.75" customHeight="1">
      <c r="A989" s="44"/>
      <c r="B989" s="280"/>
      <c r="C989" s="44"/>
      <c r="D989" s="44"/>
      <c r="E989" s="280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5.75" customHeight="1">
      <c r="A990" s="44"/>
      <c r="B990" s="280"/>
      <c r="C990" s="44"/>
      <c r="D990" s="44"/>
      <c r="E990" s="280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5.75" customHeight="1">
      <c r="A991" s="44"/>
      <c r="B991" s="280"/>
      <c r="C991" s="44"/>
      <c r="D991" s="44"/>
      <c r="E991" s="280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5.75" customHeight="1">
      <c r="A992" s="44"/>
      <c r="B992" s="280"/>
      <c r="C992" s="44"/>
      <c r="D992" s="44"/>
      <c r="E992" s="280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5.75" customHeight="1">
      <c r="A993" s="44"/>
      <c r="B993" s="280"/>
      <c r="C993" s="44"/>
      <c r="D993" s="44"/>
      <c r="E993" s="280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5.75" customHeight="1">
      <c r="A994" s="44"/>
      <c r="B994" s="280"/>
      <c r="C994" s="44"/>
      <c r="D994" s="44"/>
      <c r="E994" s="280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5.75" customHeight="1">
      <c r="A995" s="44"/>
      <c r="B995" s="280"/>
      <c r="C995" s="44"/>
      <c r="D995" s="44"/>
      <c r="E995" s="280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5.75" customHeight="1">
      <c r="A996" s="44"/>
      <c r="B996" s="280"/>
      <c r="C996" s="44"/>
      <c r="D996" s="44"/>
      <c r="E996" s="280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5.75" customHeight="1">
      <c r="A997" s="44"/>
      <c r="B997" s="280"/>
      <c r="C997" s="44"/>
      <c r="D997" s="44"/>
      <c r="E997" s="280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5.75" customHeight="1">
      <c r="A998" s="44"/>
      <c r="B998" s="280"/>
      <c r="C998" s="44"/>
      <c r="D998" s="44"/>
      <c r="E998" s="280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5.75" customHeight="1">
      <c r="A999" s="44"/>
      <c r="B999" s="280"/>
      <c r="C999" s="44"/>
      <c r="D999" s="44"/>
      <c r="E999" s="280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5.75" customHeight="1">
      <c r="A1000" s="44"/>
      <c r="B1000" s="280"/>
      <c r="C1000" s="44"/>
      <c r="D1000" s="44"/>
      <c r="E1000" s="280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7">
    <mergeCell ref="A1:E1"/>
    <mergeCell ref="A2:E2"/>
    <mergeCell ref="A3:E3"/>
    <mergeCell ref="A4:E4"/>
    <mergeCell ref="A5:B5"/>
    <mergeCell ref="D5:E5"/>
    <mergeCell ref="A55:E55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14"/>
    <col customWidth="1" min="2" max="2" width="49.43"/>
  </cols>
  <sheetData>
    <row r="1" ht="15.75" customHeight="1">
      <c r="A1" s="281" t="s">
        <v>88</v>
      </c>
      <c r="B1" s="282" t="s">
        <v>92</v>
      </c>
    </row>
    <row r="2" ht="15.75" customHeight="1">
      <c r="A2" s="283" t="s">
        <v>171</v>
      </c>
      <c r="B2" s="284" t="s">
        <v>112</v>
      </c>
    </row>
    <row r="3" ht="15.75" customHeight="1">
      <c r="A3" s="285" t="s">
        <v>172</v>
      </c>
      <c r="B3" s="286" t="s">
        <v>173</v>
      </c>
    </row>
    <row r="4" ht="15.75" customHeight="1">
      <c r="A4" s="285" t="s">
        <v>110</v>
      </c>
      <c r="B4" s="286" t="s">
        <v>174</v>
      </c>
    </row>
    <row r="5" ht="15.75" customHeight="1">
      <c r="A5" s="285" t="s">
        <v>144</v>
      </c>
      <c r="B5" s="286" t="s">
        <v>122</v>
      </c>
    </row>
    <row r="6" ht="15.75" customHeight="1">
      <c r="A6" s="285" t="s">
        <v>126</v>
      </c>
      <c r="B6" s="287" t="s">
        <v>175</v>
      </c>
    </row>
    <row r="7" ht="15.75" customHeight="1">
      <c r="A7" s="285" t="s">
        <v>176</v>
      </c>
      <c r="B7" s="286" t="s">
        <v>177</v>
      </c>
    </row>
    <row r="8" ht="15.75" customHeight="1">
      <c r="A8" s="285" t="s">
        <v>96</v>
      </c>
      <c r="B8" s="286" t="s">
        <v>178</v>
      </c>
    </row>
    <row r="9" ht="15.75" customHeight="1">
      <c r="A9" s="285" t="s">
        <v>120</v>
      </c>
      <c r="B9" s="287" t="s">
        <v>149</v>
      </c>
    </row>
    <row r="10" ht="15.75" customHeight="1">
      <c r="A10" s="285" t="s">
        <v>179</v>
      </c>
      <c r="B10" s="288" t="s">
        <v>180</v>
      </c>
    </row>
    <row r="11" ht="15.75" customHeight="1">
      <c r="A11" s="285" t="s">
        <v>103</v>
      </c>
      <c r="B11" s="288" t="s">
        <v>116</v>
      </c>
    </row>
    <row r="12" ht="15.75" customHeight="1">
      <c r="A12" s="285" t="s">
        <v>156</v>
      </c>
      <c r="B12" s="287" t="s">
        <v>118</v>
      </c>
    </row>
    <row r="13" ht="15.75" customHeight="1">
      <c r="A13" s="285" t="s">
        <v>181</v>
      </c>
      <c r="B13" s="287" t="s">
        <v>152</v>
      </c>
    </row>
    <row r="14" ht="15.75" customHeight="1">
      <c r="A14" s="285" t="s">
        <v>182</v>
      </c>
      <c r="B14" s="287" t="s">
        <v>183</v>
      </c>
    </row>
    <row r="15" ht="15.75" customHeight="1">
      <c r="A15" s="285" t="s">
        <v>100</v>
      </c>
      <c r="B15" s="286" t="s">
        <v>104</v>
      </c>
    </row>
    <row r="16" ht="15.75" customHeight="1">
      <c r="A16" s="289" t="s">
        <v>184</v>
      </c>
      <c r="B16" s="286" t="s">
        <v>101</v>
      </c>
    </row>
    <row r="17" ht="15.75" customHeight="1">
      <c r="A17" s="289" t="s">
        <v>185</v>
      </c>
      <c r="B17" s="287" t="s">
        <v>186</v>
      </c>
    </row>
    <row r="18" ht="15.75" customHeight="1">
      <c r="A18" s="285" t="s">
        <v>187</v>
      </c>
      <c r="B18" s="287" t="s">
        <v>188</v>
      </c>
    </row>
    <row r="19" ht="15.75" customHeight="1">
      <c r="A19" s="285" t="s">
        <v>189</v>
      </c>
      <c r="B19" s="287" t="s">
        <v>142</v>
      </c>
    </row>
    <row r="20" ht="15.75" customHeight="1">
      <c r="A20" s="289" t="s">
        <v>190</v>
      </c>
      <c r="B20" s="290" t="s">
        <v>98</v>
      </c>
    </row>
    <row r="21" ht="15.75" customHeight="1">
      <c r="A21" s="291" t="s">
        <v>188</v>
      </c>
      <c r="B21" s="86"/>
    </row>
    <row r="22" ht="15.75" customHeight="1">
      <c r="A22" s="291" t="s">
        <v>142</v>
      </c>
      <c r="B22" s="86"/>
    </row>
    <row r="23" ht="15.75" customHeight="1">
      <c r="A23" s="292" t="s">
        <v>98</v>
      </c>
      <c r="B23" s="86"/>
    </row>
    <row r="24" ht="15.75" customHeight="1">
      <c r="A24" s="292"/>
      <c r="B24" s="4"/>
    </row>
    <row r="25" ht="15.75" customHeight="1">
      <c r="A25" s="4"/>
      <c r="B25" s="4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35.14"/>
    <col customWidth="1" min="3" max="3" width="18.43"/>
    <col customWidth="1" min="4" max="4" width="30.86"/>
    <col customWidth="1" min="5" max="26" width="10.71"/>
  </cols>
  <sheetData>
    <row r="1" ht="12.0" customHeight="1"/>
    <row r="2" ht="12.0" customHeight="1">
      <c r="A2" s="293" t="s">
        <v>191</v>
      </c>
      <c r="B2" s="294"/>
    </row>
    <row r="3" ht="12.0" customHeight="1">
      <c r="A3" s="295" t="s">
        <v>192</v>
      </c>
      <c r="B3" s="296" t="s">
        <v>193</v>
      </c>
    </row>
    <row r="4" ht="12.0" customHeight="1">
      <c r="A4" s="297" t="s">
        <v>194</v>
      </c>
      <c r="B4" s="298" t="s">
        <v>195</v>
      </c>
    </row>
    <row r="5" ht="12.0" customHeight="1">
      <c r="C5" s="4" t="s">
        <v>196</v>
      </c>
      <c r="D5" s="299" t="s">
        <v>197</v>
      </c>
    </row>
    <row r="6" ht="12.0" customHeight="1">
      <c r="A6" s="300" t="s">
        <v>198</v>
      </c>
      <c r="B6" s="301" t="s">
        <v>199</v>
      </c>
      <c r="C6" s="302">
        <v>0.0</v>
      </c>
    </row>
    <row r="7" ht="12.0" customHeight="1">
      <c r="A7" s="303" t="s">
        <v>200</v>
      </c>
      <c r="B7" s="304" t="s">
        <v>201</v>
      </c>
      <c r="C7" s="302">
        <v>0.67</v>
      </c>
    </row>
    <row r="8" ht="12.0" customHeight="1">
      <c r="A8" s="303" t="s">
        <v>202</v>
      </c>
      <c r="B8" s="304" t="s">
        <v>203</v>
      </c>
      <c r="C8" s="302">
        <v>0.33</v>
      </c>
    </row>
    <row r="9" ht="12.0" customHeight="1">
      <c r="A9" s="303" t="s">
        <v>204</v>
      </c>
      <c r="B9" s="305" t="s">
        <v>204</v>
      </c>
      <c r="C9" s="302"/>
    </row>
    <row r="10" ht="12.0" customHeight="1">
      <c r="A10" s="303" t="s">
        <v>205</v>
      </c>
      <c r="B10" s="305" t="s">
        <v>205</v>
      </c>
      <c r="C10" s="302"/>
    </row>
    <row r="11" ht="12.0" customHeight="1">
      <c r="A11" s="303" t="s">
        <v>206</v>
      </c>
      <c r="B11" s="305" t="s">
        <v>206</v>
      </c>
      <c r="C11" s="302"/>
    </row>
    <row r="12" ht="12.0" customHeight="1">
      <c r="A12" s="303" t="s">
        <v>207</v>
      </c>
      <c r="B12" s="305" t="s">
        <v>207</v>
      </c>
      <c r="C12" s="302"/>
    </row>
    <row r="13" ht="12.0" customHeight="1">
      <c r="A13" s="303" t="s">
        <v>208</v>
      </c>
      <c r="B13" s="305" t="s">
        <v>208</v>
      </c>
      <c r="C13" s="302"/>
    </row>
    <row r="14" ht="12.0" customHeight="1">
      <c r="A14" s="303" t="s">
        <v>209</v>
      </c>
      <c r="B14" s="305" t="s">
        <v>209</v>
      </c>
      <c r="C14" s="302"/>
    </row>
    <row r="15" ht="12.0" customHeight="1">
      <c r="A15" s="306" t="s">
        <v>210</v>
      </c>
      <c r="B15" s="307" t="s">
        <v>210</v>
      </c>
      <c r="C15" s="302"/>
    </row>
    <row r="16" ht="12.0" customHeight="1">
      <c r="A16" s="4"/>
    </row>
    <row r="17" ht="12.0" customHeight="1">
      <c r="A17" s="4"/>
    </row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">
    <mergeCell ref="A2:B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2018-02-21T16:25:36Z</dcterms:created>
  <dc:creator>Bernard Thibai</dc:creator>
</cp:coreProperties>
</file>